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tedmangroup-my.sharepoint.com/personal/kevin_stedmangroup_com/Documents/Documents/Computer Transfer/Marketing/Financial Coaching/BFW Program/"/>
    </mc:Choice>
  </mc:AlternateContent>
  <xr:revisionPtr revIDLastSave="49" documentId="8_{F51DABFE-3B12-40CB-882A-5A23F590211A}" xr6:coauthVersionLast="47" xr6:coauthVersionMax="47" xr10:uidLastSave="{3B7BCF7F-EDAA-4D7E-90E1-16424FCEC8FA}"/>
  <bookViews>
    <workbookView xWindow="-28920" yWindow="-6360" windowWidth="29040" windowHeight="15720" xr2:uid="{BDB13490-47E0-4FBF-8249-5AC5C8CD5481}"/>
  </bookViews>
  <sheets>
    <sheet name="Overview" sheetId="4" r:id="rId1"/>
    <sheet name="Sources of Income" sheetId="1" r:id="rId2"/>
    <sheet name="Periodic Payment Planning" sheetId="2" r:id="rId3"/>
    <sheet name="Monthly Budget" sheetId="3" r:id="rId4"/>
  </sheets>
  <externalReferences>
    <externalReference r:id="rId5"/>
  </externalReferences>
  <definedNames>
    <definedName name="_xlnm.Print_Area" localSheetId="1">'Sources of Income'!$A$1:$D$24</definedName>
    <definedName name="_xlnm.Print_Titles" localSheetId="3">'Monthly Budget'!$1:$1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3" l="1"/>
  <c r="E73" i="3"/>
  <c r="F72" i="3"/>
  <c r="J6" i="3" s="1"/>
  <c r="E72" i="3"/>
  <c r="F71" i="3"/>
  <c r="E71" i="3"/>
  <c r="N16" i="3"/>
  <c r="R16" i="3" s="1"/>
  <c r="N15" i="3"/>
  <c r="M15" i="3"/>
  <c r="R14" i="3"/>
  <c r="N13" i="3"/>
  <c r="M13" i="3"/>
  <c r="N12" i="3"/>
  <c r="M12" i="3"/>
  <c r="R12" i="3" s="1"/>
  <c r="N11" i="3"/>
  <c r="M11" i="3"/>
  <c r="R11" i="3" s="1"/>
  <c r="N10" i="3"/>
  <c r="M10" i="3"/>
  <c r="R10" i="3" s="1"/>
  <c r="N9" i="3"/>
  <c r="M9" i="3"/>
  <c r="R9" i="3" s="1"/>
  <c r="R8" i="3"/>
  <c r="R7" i="3"/>
  <c r="N7" i="3"/>
  <c r="N6" i="3"/>
  <c r="M6" i="3"/>
  <c r="R6" i="3" s="1"/>
  <c r="N5" i="3"/>
  <c r="N18" i="3" s="1"/>
  <c r="M5" i="3"/>
  <c r="M18" i="3" s="1"/>
  <c r="D22" i="2"/>
  <c r="G73" i="3" s="1"/>
  <c r="D21" i="2"/>
  <c r="G72" i="3" s="1"/>
  <c r="D20" i="2"/>
  <c r="G71" i="3" s="1"/>
  <c r="D19" i="2"/>
  <c r="G48" i="3" s="1"/>
  <c r="D18" i="2"/>
  <c r="G47" i="3" s="1"/>
  <c r="D17" i="2"/>
  <c r="G53" i="3" s="1"/>
  <c r="D16" i="2"/>
  <c r="C12" i="3" s="1"/>
  <c r="D15" i="2"/>
  <c r="G33" i="3" s="1"/>
  <c r="J14" i="3" s="1"/>
  <c r="D14" i="2"/>
  <c r="C36" i="3" s="1"/>
  <c r="J8" i="3" s="1"/>
  <c r="D13" i="2"/>
  <c r="C30" i="3" s="1"/>
  <c r="D12" i="2"/>
  <c r="C29" i="3" s="1"/>
  <c r="D11" i="2"/>
  <c r="G6" i="3" s="1"/>
  <c r="D10" i="2"/>
  <c r="G22" i="3" s="1"/>
  <c r="J13" i="3" s="1"/>
  <c r="D9" i="2"/>
  <c r="C47" i="3" s="1"/>
  <c r="D8" i="2"/>
  <c r="C46" i="3" s="1"/>
  <c r="B24" i="2"/>
  <c r="D6" i="2"/>
  <c r="C24" i="1"/>
  <c r="B24" i="1"/>
  <c r="J5" i="3" l="1"/>
  <c r="J11" i="3"/>
  <c r="J10" i="3"/>
  <c r="J16" i="3"/>
  <c r="K16" i="3" s="1"/>
  <c r="O15" i="3"/>
  <c r="J7" i="3"/>
  <c r="J15" i="3"/>
  <c r="O13" i="3"/>
  <c r="O8" i="3"/>
  <c r="P14" i="3"/>
  <c r="P6" i="3"/>
  <c r="O11" i="3"/>
  <c r="O9" i="3"/>
  <c r="P8" i="3"/>
  <c r="O7" i="3"/>
  <c r="O6" i="3"/>
  <c r="J19" i="3"/>
  <c r="K5" i="3" s="1"/>
  <c r="O16" i="3"/>
  <c r="P12" i="3"/>
  <c r="P11" i="3"/>
  <c r="P10" i="3"/>
  <c r="P9" i="3"/>
  <c r="P7" i="3"/>
  <c r="P15" i="3"/>
  <c r="O14" i="3"/>
  <c r="P13" i="3"/>
  <c r="O12" i="3"/>
  <c r="O10" i="3"/>
  <c r="R5" i="3"/>
  <c r="C48" i="3"/>
  <c r="J9" i="3" s="1"/>
  <c r="O5" i="3"/>
  <c r="P16" i="3"/>
  <c r="R13" i="3"/>
  <c r="R15" i="3"/>
  <c r="D7" i="2"/>
  <c r="G5" i="3" s="1"/>
  <c r="J12" i="3" s="1"/>
  <c r="P5" i="3"/>
  <c r="K7" i="3" l="1"/>
  <c r="D24" i="2"/>
  <c r="K10" i="3"/>
  <c r="O18" i="3"/>
  <c r="K13" i="3"/>
  <c r="K8" i="3"/>
  <c r="J18" i="3"/>
  <c r="J21" i="3" s="1"/>
  <c r="P18" i="3"/>
  <c r="K14" i="3"/>
  <c r="K6" i="3"/>
  <c r="K12" i="3"/>
  <c r="K9" i="3"/>
  <c r="K15" i="3"/>
  <c r="K11" i="3"/>
  <c r="H5" i="1" l="1"/>
  <c r="I5" i="1" s="1"/>
  <c r="J5" i="1" s="1"/>
  <c r="K5" i="1" s="1"/>
  <c r="K18" i="3"/>
  <c r="H6" i="1"/>
  <c r="I6" i="1" s="1"/>
  <c r="J6" i="1" s="1"/>
  <c r="K6" i="1" s="1"/>
  <c r="G5" i="1"/>
  <c r="G6" i="1"/>
</calcChain>
</file>

<file path=xl/sharedStrings.xml><?xml version="1.0" encoding="utf-8"?>
<sst xmlns="http://schemas.openxmlformats.org/spreadsheetml/2006/main" count="371" uniqueCount="169">
  <si>
    <t>Sources of Monthly Income</t>
  </si>
  <si>
    <t>Gross Income</t>
  </si>
  <si>
    <t>Net Income</t>
  </si>
  <si>
    <t>Guide</t>
  </si>
  <si>
    <t>For the purposes of this model, only deduct taxes from your gross pay.</t>
  </si>
  <si>
    <t>Dividend Income</t>
  </si>
  <si>
    <t>Health Insurance, 401k contributions and other benefits should all be itemized in "Monthly Budget".</t>
  </si>
  <si>
    <t>Royalty Income</t>
  </si>
  <si>
    <t>Rents</t>
  </si>
  <si>
    <t>Side Jobs</t>
  </si>
  <si>
    <t>Alimony</t>
  </si>
  <si>
    <t>Child Support</t>
  </si>
  <si>
    <t>Unemployment</t>
  </si>
  <si>
    <t>Social Security</t>
  </si>
  <si>
    <t>Pension</t>
  </si>
  <si>
    <t>Annuity</t>
  </si>
  <si>
    <t>Disability Income</t>
  </si>
  <si>
    <t>Cash Gifts</t>
  </si>
  <si>
    <t>Trust Fund</t>
  </si>
  <si>
    <t>Other</t>
  </si>
  <si>
    <t>Total</t>
  </si>
  <si>
    <t>Periodic Payment Planning</t>
  </si>
  <si>
    <t>Expenses that don't come in consistently every month or they're paid on an annual basis (i.e. You don't buy Christmas gifts every month, but you should prepare for this large of an expense).</t>
  </si>
  <si>
    <t>Annual Amounts</t>
  </si>
  <si>
    <t>Monthly Amount</t>
  </si>
  <si>
    <t>Item</t>
  </si>
  <si>
    <t>Current</t>
  </si>
  <si>
    <t>Category</t>
  </si>
  <si>
    <t>Notes</t>
  </si>
  <si>
    <t>Home Repairs/Maintenance</t>
  </si>
  <si>
    <t>1/12=</t>
  </si>
  <si>
    <t>Housing</t>
  </si>
  <si>
    <t>Typically $1 per square foot annually (ex. A 3,000 sq ft house would have $3,000 in annual maintenance expenses)</t>
  </si>
  <si>
    <t>Homeowner's Insurance</t>
  </si>
  <si>
    <t>Insurance</t>
  </si>
  <si>
    <t>Keeping this in Insurance as opposed to Housing. Phase 2 column is not automatically calculated.</t>
  </si>
  <si>
    <t>Debt</t>
  </si>
  <si>
    <t>Property Taxes</t>
  </si>
  <si>
    <t>Assumed tax rate applied to home value in "Phase 2" column</t>
  </si>
  <si>
    <t>Food/Groceries</t>
  </si>
  <si>
    <t>Homeowners Assoc. Fees</t>
  </si>
  <si>
    <t>Transportation</t>
  </si>
  <si>
    <t>Medical Expenses (HSA &amp; FSA)</t>
  </si>
  <si>
    <t>Medical/Health</t>
  </si>
  <si>
    <t>How much are you contributing annually to an HAS/FSA or paying off medical bills?</t>
  </si>
  <si>
    <t>Clothing</t>
  </si>
  <si>
    <t>Car Insurance</t>
  </si>
  <si>
    <t>Input the annual amount. Discounts apply for paying in full.</t>
  </si>
  <si>
    <t>Car Repair/Registration</t>
  </si>
  <si>
    <t>Property taxes on vehicle, registration, oil changes, service, etc.</t>
  </si>
  <si>
    <t>Savings</t>
  </si>
  <si>
    <t>Car Replacement</t>
  </si>
  <si>
    <t>Savings fund built up to prepare for eventual replacement.</t>
  </si>
  <si>
    <t>Utilities</t>
  </si>
  <si>
    <t>Clothes</t>
  </si>
  <si>
    <t>Annual expenditure on clothes for household.</t>
  </si>
  <si>
    <t>School Tuition</t>
  </si>
  <si>
    <t>Kids/Education</t>
  </si>
  <si>
    <t>Tuition, supplies, etc.</t>
  </si>
  <si>
    <t>Taxes (1099/Self-Employed)</t>
  </si>
  <si>
    <t>Vacation</t>
  </si>
  <si>
    <t>Personal/Recreation</t>
  </si>
  <si>
    <t>Christmas</t>
  </si>
  <si>
    <t>Charitable/Tithing</t>
  </si>
  <si>
    <t>Gifts (B-day, anniversary, etc)</t>
  </si>
  <si>
    <t>The last three boxes are for other expenses. If you have more than 3, you'll need to combine multiple expenses into one row. Seclect a category from the dropdown in the yellow cells.</t>
  </si>
  <si>
    <t>Current Monthly Budget</t>
  </si>
  <si>
    <t>Target Budget</t>
  </si>
  <si>
    <t>Expense</t>
  </si>
  <si>
    <t>Monthly Spend</t>
  </si>
  <si>
    <t>Total Spend</t>
  </si>
  <si>
    <t>% Budget</t>
  </si>
  <si>
    <t>Low %</t>
  </si>
  <si>
    <t>High %</t>
  </si>
  <si>
    <t>Low $</t>
  </si>
  <si>
    <t>High $</t>
  </si>
  <si>
    <t>Home Insurance</t>
  </si>
  <si>
    <t>Health Insurance</t>
  </si>
  <si>
    <t>Dental Insurance</t>
  </si>
  <si>
    <t>Vision Insurance</t>
  </si>
  <si>
    <t>Student Loans</t>
  </si>
  <si>
    <t>Life Insurance</t>
  </si>
  <si>
    <t>Other Loan</t>
  </si>
  <si>
    <t>Disability Insurance</t>
  </si>
  <si>
    <t>Taxes</t>
  </si>
  <si>
    <t>Long Term Care</t>
  </si>
  <si>
    <t>Accident Plan</t>
  </si>
  <si>
    <t>Food &amp; Groceries</t>
  </si>
  <si>
    <t>Critical Illness</t>
  </si>
  <si>
    <t>Hospital Plan</t>
  </si>
  <si>
    <t>Other Insurance</t>
  </si>
  <si>
    <t>Toiletries</t>
  </si>
  <si>
    <t>Household Income</t>
  </si>
  <si>
    <t>Surplus/Shortage</t>
  </si>
  <si>
    <t>Car Loan 1</t>
  </si>
  <si>
    <t>Medical Bills</t>
  </si>
  <si>
    <t>Car Loan 2</t>
  </si>
  <si>
    <t>Car Loan 3</t>
  </si>
  <si>
    <t>Car Loan 4</t>
  </si>
  <si>
    <t>Car Loan 5</t>
  </si>
  <si>
    <t>Gasoline</t>
  </si>
  <si>
    <t>Expense/Investment</t>
  </si>
  <si>
    <t>Child Care</t>
  </si>
  <si>
    <t>Baby Products</t>
  </si>
  <si>
    <t>Organizational Dues</t>
  </si>
  <si>
    <t>Lessons</t>
  </si>
  <si>
    <t>School Supplies</t>
  </si>
  <si>
    <t>Dry Cleaning/Laundry</t>
  </si>
  <si>
    <t>1st Mortgage Principle and Interest</t>
  </si>
  <si>
    <t>2nd Mortgage or Credit Line</t>
  </si>
  <si>
    <t>Cosmetics</t>
  </si>
  <si>
    <t>Other Mortgage/Line</t>
  </si>
  <si>
    <t>Hair Care</t>
  </si>
  <si>
    <t>Property Tax</t>
  </si>
  <si>
    <t>Baby Sitting</t>
  </si>
  <si>
    <t>Homeowners' Association Fee</t>
  </si>
  <si>
    <t>Christmas/Holliday</t>
  </si>
  <si>
    <t>Home Maintenance/Repairs</t>
  </si>
  <si>
    <t>Gifts (B-day, anniversary, etc.)</t>
  </si>
  <si>
    <t>Subscriptions</t>
  </si>
  <si>
    <t>Pet Care</t>
  </si>
  <si>
    <t>Dining Out/Restaurants</t>
  </si>
  <si>
    <t>Vacations</t>
  </si>
  <si>
    <t>Investment</t>
  </si>
  <si>
    <t>Entertainment</t>
  </si>
  <si>
    <t>401k</t>
  </si>
  <si>
    <t>Play Money 1</t>
  </si>
  <si>
    <t>IRAs</t>
  </si>
  <si>
    <t>Play Money 2</t>
  </si>
  <si>
    <t>Other Investments</t>
  </si>
  <si>
    <t>Gym Membership</t>
  </si>
  <si>
    <t>Emergency Fund</t>
  </si>
  <si>
    <t>Miscellaneous</t>
  </si>
  <si>
    <t>Electricity</t>
  </si>
  <si>
    <t>Water (or Water/Sewer/Trash)</t>
  </si>
  <si>
    <t>Charity/Church/Tithing</t>
  </si>
  <si>
    <t>Sewer</t>
  </si>
  <si>
    <t>Trash</t>
  </si>
  <si>
    <t>Natural Gas</t>
  </si>
  <si>
    <t>Telephone</t>
  </si>
  <si>
    <t>Other Periodic (from "Periodic Payment Planning")</t>
  </si>
  <si>
    <t>Cellular Phone</t>
  </si>
  <si>
    <t>Internet</t>
  </si>
  <si>
    <t>Cable/Satellite/Streaming</t>
  </si>
  <si>
    <t>Budget $</t>
  </si>
  <si>
    <t>Credit Card 1</t>
  </si>
  <si>
    <t>Credit Card 2</t>
  </si>
  <si>
    <t>Credit Card 3</t>
  </si>
  <si>
    <t>Credit Card 4</t>
  </si>
  <si>
    <t>Credit Card 5</t>
  </si>
  <si>
    <t>Income 1</t>
  </si>
  <si>
    <t>Income 2</t>
  </si>
  <si>
    <t>This model is designed to allow you to build your own budget in Excel.</t>
  </si>
  <si>
    <t>Step 1</t>
  </si>
  <si>
    <t>Income</t>
  </si>
  <si>
    <t>You can enter data into any blue cell</t>
  </si>
  <si>
    <t>There are a few yellow cells that have dropdown options in them</t>
  </si>
  <si>
    <t>Enter Gross income into gross income cells. You probably won't have an entry for more than a couple income categories.</t>
  </si>
  <si>
    <t>For Net Income, only deduct taxes. If your health insurance and other benefits are employer sponsored, you probably still pay a portion of that expense. Enter what is dedcuted from your monthly pay into the "Monthly Budget" sheet in the appropriate section.</t>
  </si>
  <si>
    <t>Step 2</t>
  </si>
  <si>
    <t>Periodic Payments</t>
  </si>
  <si>
    <t>These expenses need to be accounted for, but they're not a monthly occurrence. They may be quarterly, semi-annual, or annual expenses. Since they're fairly large you'll want to account for them in your budget. Input the annual expense and it will get turned into a monthly budget impact that carries forward into the "Monthly Budget" sheet.</t>
  </si>
  <si>
    <t>If a necessary category is not listed, it can be added below the other items where you can type in a description. You'll need to select a expense category from the dropdown in the yellow cells to the right.</t>
  </si>
  <si>
    <t>Step 3</t>
  </si>
  <si>
    <t>Monthly Budget</t>
  </si>
  <si>
    <t>Gray cells are calculations that come from other sheets. Don't input</t>
  </si>
  <si>
    <t>Input your budget items into the appropriate blue cells. The gray cells are calculated using data from the "Periodic  Payment Planning" sheet.</t>
  </si>
  <si>
    <t>Budget Template Instructions</t>
  </si>
  <si>
    <t>Budget For Wealth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</si>
</sst>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u/>
      <sz val="11"/>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3" fillId="2" borderId="0" xfId="0" applyFont="1" applyFill="1" applyAlignment="1">
      <alignment horizontal="centerContinuous"/>
    </xf>
    <xf numFmtId="0" fontId="4" fillId="0" borderId="0" xfId="0" applyFont="1" applyAlignment="1">
      <alignment horizontal="right"/>
    </xf>
    <xf numFmtId="3" fontId="0" fillId="3" borderId="1" xfId="0" applyNumberFormat="1" applyFill="1" applyBorder="1" applyProtection="1">
      <protection locked="0"/>
    </xf>
    <xf numFmtId="0" fontId="2" fillId="4" borderId="2" xfId="0" applyFont="1" applyFill="1" applyBorder="1"/>
    <xf numFmtId="0" fontId="2" fillId="4" borderId="3" xfId="0" applyFont="1" applyFill="1" applyBorder="1"/>
    <xf numFmtId="9" fontId="2" fillId="4" borderId="3" xfId="1" applyFont="1" applyFill="1" applyBorder="1"/>
    <xf numFmtId="3" fontId="2" fillId="4" borderId="3" xfId="0" applyNumberFormat="1" applyFont="1" applyFill="1" applyBorder="1"/>
    <xf numFmtId="164" fontId="2" fillId="4" borderId="3" xfId="0" applyNumberFormat="1" applyFont="1" applyFill="1" applyBorder="1"/>
    <xf numFmtId="0" fontId="2" fillId="4" borderId="4" xfId="0" applyFont="1" applyFill="1" applyBorder="1"/>
    <xf numFmtId="0" fontId="0" fillId="0" borderId="5" xfId="0" applyBorder="1"/>
    <xf numFmtId="0" fontId="0" fillId="0" borderId="6" xfId="0" applyBorder="1"/>
    <xf numFmtId="9" fontId="0" fillId="0" borderId="6" xfId="1" applyFont="1" applyBorder="1"/>
    <xf numFmtId="3" fontId="0" fillId="0" borderId="6" xfId="0" applyNumberFormat="1" applyBorder="1"/>
    <xf numFmtId="164" fontId="0" fillId="0" borderId="6" xfId="0" applyNumberFormat="1"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1" xfId="0" applyFill="1" applyBorder="1" applyProtection="1">
      <protection locked="0"/>
    </xf>
    <xf numFmtId="0" fontId="2" fillId="0" borderId="0" xfId="0" applyFont="1"/>
    <xf numFmtId="3" fontId="2" fillId="0" borderId="1" xfId="0" applyNumberFormat="1" applyFont="1" applyBorder="1"/>
    <xf numFmtId="0" fontId="5" fillId="5" borderId="0" xfId="0" applyFont="1" applyFill="1" applyAlignment="1">
      <alignment horizontal="centerContinuous"/>
    </xf>
    <xf numFmtId="0" fontId="0" fillId="0" borderId="0" xfId="0" applyAlignment="1">
      <alignment vertical="top"/>
    </xf>
    <xf numFmtId="3" fontId="0" fillId="3" borderId="1" xfId="0" applyNumberFormat="1" applyFill="1" applyBorder="1" applyAlignment="1" applyProtection="1">
      <alignment vertical="top"/>
      <protection locked="0"/>
    </xf>
    <xf numFmtId="0" fontId="0" fillId="0" borderId="1" xfId="0" applyBorder="1" applyAlignment="1">
      <alignment vertical="top"/>
    </xf>
    <xf numFmtId="3" fontId="0" fillId="0" borderId="1" xfId="0" applyNumberFormat="1" applyBorder="1" applyProtection="1">
      <protection locked="0"/>
    </xf>
    <xf numFmtId="0" fontId="0" fillId="3" borderId="0" xfId="0" applyFill="1" applyProtection="1">
      <protection locked="0"/>
    </xf>
    <xf numFmtId="0" fontId="0" fillId="6" borderId="1" xfId="0" applyFill="1" applyBorder="1" applyProtection="1">
      <protection locked="0"/>
    </xf>
    <xf numFmtId="3" fontId="0" fillId="3" borderId="20" xfId="0" applyNumberFormat="1" applyFill="1" applyBorder="1" applyProtection="1">
      <protection locked="0"/>
    </xf>
    <xf numFmtId="0" fontId="0" fillId="3" borderId="12" xfId="0" applyFill="1" applyBorder="1" applyProtection="1">
      <protection locked="0"/>
    </xf>
    <xf numFmtId="0" fontId="0" fillId="3" borderId="21" xfId="0" applyFill="1" applyBorder="1" applyProtection="1">
      <protection locked="0"/>
    </xf>
    <xf numFmtId="3" fontId="0" fillId="3" borderId="23" xfId="0" applyNumberFormat="1" applyFill="1" applyBorder="1" applyProtection="1">
      <protection locked="0"/>
    </xf>
    <xf numFmtId="3" fontId="0" fillId="0" borderId="22" xfId="0" applyNumberFormat="1" applyBorder="1" applyProtection="1">
      <protection locked="0"/>
    </xf>
    <xf numFmtId="3" fontId="0" fillId="3" borderId="27" xfId="0" applyNumberFormat="1" applyFill="1" applyBorder="1" applyProtection="1">
      <protection locked="0"/>
    </xf>
    <xf numFmtId="0" fontId="0" fillId="6" borderId="0" xfId="0" applyFill="1"/>
    <xf numFmtId="0" fontId="0" fillId="0" borderId="0" xfId="0" applyProtection="1"/>
    <xf numFmtId="3" fontId="0" fillId="0" borderId="0" xfId="0" applyNumberFormat="1" applyProtection="1"/>
    <xf numFmtId="0" fontId="2" fillId="0" borderId="13" xfId="0" applyFont="1" applyBorder="1" applyProtection="1"/>
    <xf numFmtId="3" fontId="2" fillId="0" borderId="14" xfId="0" applyNumberFormat="1" applyFont="1" applyBorder="1" applyProtection="1"/>
    <xf numFmtId="0" fontId="2" fillId="0" borderId="14" xfId="0" applyFont="1" applyBorder="1" applyProtection="1"/>
    <xf numFmtId="3" fontId="2" fillId="0" borderId="15" xfId="0" applyNumberFormat="1" applyFont="1" applyBorder="1" applyProtection="1"/>
    <xf numFmtId="0" fontId="0" fillId="0" borderId="0" xfId="0" applyAlignment="1" applyProtection="1">
      <alignment vertical="top"/>
    </xf>
    <xf numFmtId="3" fontId="0" fillId="0" borderId="1" xfId="0" applyNumberFormat="1" applyBorder="1" applyAlignment="1" applyProtection="1">
      <alignment vertical="top"/>
    </xf>
    <xf numFmtId="0" fontId="0" fillId="0" borderId="1" xfId="0" applyBorder="1" applyAlignment="1" applyProtection="1">
      <alignment vertical="top"/>
    </xf>
    <xf numFmtId="3" fontId="0" fillId="0" borderId="1" xfId="0" applyNumberFormat="1" applyBorder="1" applyAlignment="1" applyProtection="1">
      <alignment vertical="top" wrapText="1"/>
    </xf>
    <xf numFmtId="3" fontId="0" fillId="0" borderId="1" xfId="0" applyNumberFormat="1" applyBorder="1" applyProtection="1"/>
    <xf numFmtId="0" fontId="0" fillId="0" borderId="1" xfId="0" applyBorder="1" applyProtection="1"/>
    <xf numFmtId="3" fontId="0" fillId="0" borderId="12" xfId="0" applyNumberFormat="1" applyBorder="1" applyProtection="1"/>
    <xf numFmtId="0" fontId="0" fillId="0" borderId="12" xfId="0" applyBorder="1" applyProtection="1"/>
    <xf numFmtId="3" fontId="0" fillId="0" borderId="1" xfId="0" applyNumberFormat="1" applyBorder="1" applyAlignment="1" applyProtection="1">
      <alignment vertical="top" wrapText="1"/>
    </xf>
    <xf numFmtId="0" fontId="0" fillId="0" borderId="1" xfId="0" applyBorder="1" applyAlignment="1" applyProtection="1">
      <alignment vertical="top" wrapText="1"/>
    </xf>
    <xf numFmtId="0" fontId="5" fillId="5" borderId="0" xfId="0" applyFont="1" applyFill="1" applyAlignment="1" applyProtection="1">
      <alignment horizontal="centerContinuous"/>
    </xf>
    <xf numFmtId="0" fontId="0" fillId="5" borderId="0" xfId="0" applyFill="1" applyAlignment="1" applyProtection="1">
      <alignment horizontal="centerContinuous"/>
    </xf>
    <xf numFmtId="3" fontId="0" fillId="5" borderId="0" xfId="0" applyNumberFormat="1" applyFill="1" applyAlignment="1" applyProtection="1">
      <alignment horizontal="centerContinuous"/>
    </xf>
    <xf numFmtId="0" fontId="2" fillId="0" borderId="0" xfId="0" applyFont="1" applyAlignment="1" applyProtection="1">
      <alignment horizontal="left"/>
    </xf>
    <xf numFmtId="0" fontId="5" fillId="0" borderId="0" xfId="0" applyFont="1" applyAlignment="1" applyProtection="1">
      <alignment horizontal="centerContinuous"/>
    </xf>
    <xf numFmtId="0" fontId="0" fillId="0" borderId="0" xfId="0" applyAlignment="1" applyProtection="1">
      <alignment horizontal="centerContinuous"/>
    </xf>
    <xf numFmtId="3" fontId="0" fillId="0" borderId="0" xfId="0" applyNumberFormat="1" applyAlignment="1" applyProtection="1">
      <alignment horizontal="centerContinuous"/>
    </xf>
    <xf numFmtId="0" fontId="4" fillId="4" borderId="1" xfId="0" applyFont="1" applyFill="1" applyBorder="1" applyAlignment="1" applyProtection="1">
      <alignment horizontal="centerContinuous"/>
    </xf>
    <xf numFmtId="0" fontId="4" fillId="0" borderId="0" xfId="0" applyFont="1" applyProtection="1"/>
    <xf numFmtId="0" fontId="4" fillId="0" borderId="3" xfId="0" applyFont="1" applyBorder="1" applyAlignment="1" applyProtection="1">
      <alignment horizontal="right"/>
    </xf>
    <xf numFmtId="3" fontId="4" fillId="0" borderId="0" xfId="0" applyNumberFormat="1" applyFont="1" applyProtection="1"/>
    <xf numFmtId="0" fontId="2" fillId="7" borderId="13" xfId="0" applyFont="1" applyFill="1" applyBorder="1" applyAlignment="1" applyProtection="1">
      <alignment horizontal="centerContinuous"/>
    </xf>
    <xf numFmtId="0" fontId="0" fillId="7" borderId="14" xfId="0" applyFill="1" applyBorder="1" applyAlignment="1" applyProtection="1">
      <alignment horizontal="centerContinuous"/>
    </xf>
    <xf numFmtId="3" fontId="0" fillId="7" borderId="15" xfId="0" applyNumberFormat="1" applyFill="1" applyBorder="1" applyAlignment="1" applyProtection="1">
      <alignment horizontal="centerContinuous"/>
    </xf>
    <xf numFmtId="0" fontId="4" fillId="4" borderId="16" xfId="0" applyFont="1" applyFill="1" applyBorder="1" applyProtection="1"/>
    <xf numFmtId="0" fontId="4" fillId="4" borderId="17" xfId="0" applyFont="1" applyFill="1" applyBorder="1" applyProtection="1"/>
    <xf numFmtId="3" fontId="4" fillId="4" borderId="19" xfId="0" applyNumberFormat="1" applyFont="1" applyFill="1" applyBorder="1" applyAlignment="1" applyProtection="1">
      <alignment horizontal="right"/>
    </xf>
    <xf numFmtId="0" fontId="0" fillId="0" borderId="28" xfId="0" applyBorder="1" applyProtection="1"/>
    <xf numFmtId="3" fontId="0" fillId="0" borderId="27" xfId="0" applyNumberFormat="1" applyBorder="1" applyProtection="1"/>
    <xf numFmtId="0" fontId="0" fillId="0" borderId="29" xfId="0" applyBorder="1" applyProtection="1"/>
    <xf numFmtId="0" fontId="0" fillId="0" borderId="30" xfId="0" applyBorder="1" applyProtection="1"/>
    <xf numFmtId="3" fontId="0" fillId="0" borderId="31" xfId="0" applyNumberFormat="1" applyBorder="1" applyProtection="1"/>
    <xf numFmtId="0" fontId="0" fillId="0" borderId="22" xfId="0" applyBorder="1" applyProtection="1"/>
    <xf numFmtId="3" fontId="0" fillId="0" borderId="22" xfId="0" applyNumberFormat="1" applyBorder="1" applyProtection="1"/>
    <xf numFmtId="3" fontId="0" fillId="4" borderId="20" xfId="0" applyNumberFormat="1" applyFill="1" applyBorder="1" applyProtection="1"/>
    <xf numFmtId="0" fontId="0" fillId="0" borderId="25" xfId="0" applyBorder="1" applyProtection="1"/>
    <xf numFmtId="3" fontId="0" fillId="0" borderId="26" xfId="0" applyNumberFormat="1" applyBorder="1" applyProtection="1"/>
    <xf numFmtId="0" fontId="0" fillId="0" borderId="13" xfId="0" applyBorder="1" applyProtection="1"/>
    <xf numFmtId="3" fontId="0" fillId="0" borderId="15" xfId="0" applyNumberFormat="1" applyBorder="1" applyProtection="1"/>
    <xf numFmtId="3" fontId="0" fillId="0" borderId="21" xfId="0" applyNumberFormat="1" applyBorder="1" applyProtection="1"/>
    <xf numFmtId="0" fontId="0" fillId="0" borderId="24" xfId="0" applyBorder="1" applyProtection="1"/>
    <xf numFmtId="0" fontId="0" fillId="0" borderId="23" xfId="0" applyBorder="1" applyProtection="1"/>
    <xf numFmtId="9" fontId="0" fillId="0" borderId="1" xfId="1" applyFont="1" applyBorder="1" applyProtection="1"/>
    <xf numFmtId="0" fontId="0" fillId="0" borderId="11" xfId="0" applyBorder="1" applyProtection="1"/>
    <xf numFmtId="9" fontId="0" fillId="0" borderId="12" xfId="1" applyFont="1" applyBorder="1" applyProtection="1"/>
    <xf numFmtId="3" fontId="0" fillId="0" borderId="20" xfId="0" applyNumberFormat="1" applyBorder="1" applyProtection="1"/>
    <xf numFmtId="9" fontId="0" fillId="0" borderId="0" xfId="0" applyNumberFormat="1" applyProtection="1"/>
    <xf numFmtId="9" fontId="0" fillId="0" borderId="12" xfId="0" applyNumberFormat="1" applyBorder="1" applyProtection="1"/>
    <xf numFmtId="9" fontId="0" fillId="0" borderId="1" xfId="0" applyNumberFormat="1" applyBorder="1" applyProtection="1"/>
    <xf numFmtId="0" fontId="0" fillId="0" borderId="21" xfId="0" applyBorder="1" applyProtection="1"/>
    <xf numFmtId="3" fontId="0" fillId="4" borderId="22" xfId="0" applyNumberFormat="1" applyFill="1" applyBorder="1" applyProtection="1"/>
    <xf numFmtId="3" fontId="5" fillId="5" borderId="0" xfId="0" applyNumberFormat="1" applyFont="1" applyFill="1" applyAlignment="1" applyProtection="1">
      <alignment horizontal="centerContinuous"/>
    </xf>
    <xf numFmtId="0" fontId="0" fillId="0" borderId="16" xfId="0" applyBorder="1" applyProtection="1"/>
    <xf numFmtId="3" fontId="2" fillId="7" borderId="17" xfId="0" applyNumberFormat="1" applyFont="1" applyFill="1" applyBorder="1" applyAlignment="1" applyProtection="1">
      <alignment horizontal="centerContinuous"/>
    </xf>
    <xf numFmtId="0" fontId="2" fillId="7" borderId="17" xfId="0" applyFont="1" applyFill="1" applyBorder="1" applyAlignment="1" applyProtection="1">
      <alignment horizontal="centerContinuous"/>
    </xf>
    <xf numFmtId="0" fontId="0" fillId="0" borderId="18" xfId="0" applyBorder="1" applyProtection="1"/>
    <xf numFmtId="0" fontId="2" fillId="7" borderId="16" xfId="0" applyFont="1" applyFill="1" applyBorder="1" applyAlignment="1" applyProtection="1">
      <alignment horizontal="centerContinuous"/>
    </xf>
    <xf numFmtId="3" fontId="2" fillId="7" borderId="19" xfId="0" applyNumberFormat="1" applyFont="1" applyFill="1" applyBorder="1" applyAlignment="1" applyProtection="1">
      <alignment horizontal="centerContinuous"/>
    </xf>
    <xf numFmtId="3" fontId="4" fillId="4" borderId="17" xfId="0" applyNumberFormat="1" applyFont="1" applyFill="1" applyBorder="1" applyAlignment="1" applyProtection="1">
      <alignment horizontal="right"/>
    </xf>
    <xf numFmtId="0" fontId="4" fillId="5" borderId="12" xfId="0" applyFont="1" applyFill="1" applyBorder="1" applyProtection="1"/>
    <xf numFmtId="3" fontId="4" fillId="5" borderId="1" xfId="0" applyNumberFormat="1" applyFont="1" applyFill="1" applyBorder="1" applyAlignment="1" applyProtection="1">
      <alignment horizontal="right"/>
    </xf>
    <xf numFmtId="0" fontId="4" fillId="5" borderId="1" xfId="0" applyFont="1" applyFill="1" applyBorder="1" applyProtection="1"/>
    <xf numFmtId="0" fontId="4" fillId="0" borderId="11" xfId="0" applyFont="1" applyBorder="1" applyProtection="1"/>
    <xf numFmtId="0" fontId="4" fillId="5" borderId="12" xfId="0" applyFont="1" applyFill="1" applyBorder="1" applyAlignment="1" applyProtection="1">
      <alignment horizontal="right"/>
    </xf>
    <xf numFmtId="0" fontId="4" fillId="5" borderId="1" xfId="0" applyFont="1" applyFill="1" applyBorder="1" applyAlignment="1" applyProtection="1">
      <alignment horizontal="right"/>
    </xf>
    <xf numFmtId="3" fontId="4" fillId="5" borderId="20" xfId="0" applyNumberFormat="1" applyFont="1" applyFill="1" applyBorder="1" applyAlignment="1" applyProtection="1">
      <alignment horizontal="right"/>
    </xf>
    <xf numFmtId="0" fontId="0" fillId="3" borderId="0" xfId="0" applyFill="1"/>
    <xf numFmtId="0" fontId="0" fillId="4" borderId="0" xfId="0" applyFill="1"/>
    <xf numFmtId="0" fontId="5" fillId="5" borderId="0" xfId="0" applyFont="1" applyFill="1" applyAlignment="1">
      <alignment horizontal="centerContinuous" vertical="top"/>
    </xf>
    <xf numFmtId="0" fontId="0" fillId="0" borderId="32" xfId="0" applyBorder="1" applyAlignment="1">
      <alignment vertical="top"/>
    </xf>
    <xf numFmtId="0" fontId="0" fillId="0" borderId="33"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cellXfs>
  <cellStyles count="2">
    <cellStyle name="Normal" xfId="0" builtinId="0"/>
    <cellStyle name="Percent" xfId="1" builtinId="5"/>
  </cellStyles>
  <dxfs count="7">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dmangroup-my.sharepoint.com/personal/kevin_stedmangroup_com/Documents/Documents/Computer%20Transfer/Marketing/Financial%20Coaching/Budget%20GYST%20-%20Blank.xlsx" TargetMode="External"/><Relationship Id="rId1" Type="http://schemas.openxmlformats.org/officeDocument/2006/relationships/externalLinkPath" Target="/personal/kevin_stedmangroup_com/Documents/Documents/Computer%20Transfer/Marketing/Financial%20Coaching/Budget%20GYST%20-%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ed"/>
      <sheetName val="Agenda"/>
      <sheetName val="Pre-Work"/>
      <sheetName val="Assumptions"/>
      <sheetName val="Questionaire"/>
      <sheetName val="Sources of Income"/>
      <sheetName val="Periodic Payment Planning"/>
      <sheetName val="Monthly Cash Flow"/>
      <sheetName val="Non-Negotiables"/>
      <sheetName val="Savings"/>
      <sheetName val="Other"/>
      <sheetName val="Complex Savings"/>
      <sheetName val="Credit Card Payoff"/>
      <sheetName val="Home Payoff"/>
      <sheetName val="Credit"/>
      <sheetName val="Your World"/>
      <sheetName val="YW Solutions"/>
      <sheetName val="Worksheet"/>
      <sheetName val="Summary"/>
      <sheetName val="Net Worth Statement"/>
      <sheetName val="Q's and A's"/>
    </sheetNames>
    <sheetDataSet>
      <sheetData sheetId="0"/>
      <sheetData sheetId="1"/>
      <sheetData sheetId="2"/>
      <sheetData sheetId="3"/>
      <sheetData sheetId="4">
        <row r="26">
          <cell r="E26"/>
        </row>
      </sheetData>
      <sheetData sheetId="5"/>
      <sheetData sheetId="6"/>
      <sheetData sheetId="7"/>
      <sheetData sheetId="8">
        <row r="10">
          <cell r="A10" t="str">
            <v>Food/Groceries</v>
          </cell>
          <cell r="B10">
            <v>0.05</v>
          </cell>
          <cell r="C10">
            <v>0.15</v>
          </cell>
        </row>
        <row r="11">
          <cell r="A11" t="str">
            <v>Housing</v>
          </cell>
          <cell r="B11">
            <v>0.25</v>
          </cell>
          <cell r="C11">
            <v>0.35</v>
          </cell>
        </row>
        <row r="12">
          <cell r="A12" t="str">
            <v>Transportation</v>
          </cell>
          <cell r="B12">
            <v>0.1</v>
          </cell>
          <cell r="C12">
            <v>0.15</v>
          </cell>
        </row>
        <row r="13">
          <cell r="A13" t="str">
            <v>Clothes</v>
          </cell>
          <cell r="B13">
            <v>0.02</v>
          </cell>
          <cell r="C13">
            <v>7.0000000000000007E-2</v>
          </cell>
        </row>
        <row r="14">
          <cell r="A14" t="str">
            <v>Savings</v>
          </cell>
          <cell r="B14">
            <v>0.2</v>
          </cell>
          <cell r="C14">
            <v>0.2</v>
          </cell>
        </row>
        <row r="15">
          <cell r="A15" t="str">
            <v>Charitable/Tithing</v>
          </cell>
          <cell r="B15">
            <v>0.08</v>
          </cell>
          <cell r="C15">
            <v>0.15</v>
          </cell>
        </row>
        <row r="16">
          <cell r="A16" t="str">
            <v>Utilities</v>
          </cell>
          <cell r="B16">
            <v>0.05</v>
          </cell>
          <cell r="C16">
            <v>0.1</v>
          </cell>
        </row>
        <row r="17">
          <cell r="A17" t="str">
            <v>Medical/Health</v>
          </cell>
          <cell r="B17">
            <v>0.05</v>
          </cell>
          <cell r="C17">
            <v>0.1</v>
          </cell>
        </row>
        <row r="18">
          <cell r="A18" t="str">
            <v>Insurance</v>
          </cell>
          <cell r="B18">
            <v>0.1</v>
          </cell>
          <cell r="C18">
            <v>0.25</v>
          </cell>
        </row>
        <row r="19">
          <cell r="A19" t="str">
            <v>Personal/Recreation</v>
          </cell>
          <cell r="B19">
            <v>0.1</v>
          </cell>
          <cell r="C19">
            <v>0.2</v>
          </cell>
        </row>
        <row r="20">
          <cell r="A20" t="str">
            <v>Debt</v>
          </cell>
          <cell r="B20">
            <v>0</v>
          </cell>
          <cell r="C20">
            <v>0.1</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DE0F-B48B-416D-9E79-2EF20818721C}">
  <sheetPr>
    <tabColor rgb="FF92D050"/>
  </sheetPr>
  <dimension ref="A1:N16"/>
  <sheetViews>
    <sheetView tabSelected="1" workbookViewId="0">
      <selection activeCell="A3" sqref="A3"/>
    </sheetView>
  </sheetViews>
  <sheetFormatPr defaultRowHeight="15" x14ac:dyDescent="0.25"/>
  <cols>
    <col min="1" max="1" width="9.140625" style="23"/>
    <col min="2" max="2" width="17.7109375" style="23" bestFit="1" customWidth="1"/>
  </cols>
  <sheetData>
    <row r="1" spans="1:14" ht="21" x14ac:dyDescent="0.35">
      <c r="A1" s="110" t="s">
        <v>168</v>
      </c>
      <c r="B1" s="110"/>
      <c r="C1" s="22"/>
      <c r="D1" s="22"/>
      <c r="E1" s="22"/>
      <c r="F1" s="22"/>
      <c r="G1" s="22"/>
      <c r="H1" s="22"/>
      <c r="I1" s="22"/>
      <c r="J1" s="22"/>
      <c r="K1" s="22"/>
      <c r="L1" s="22"/>
      <c r="M1" s="22"/>
      <c r="N1" s="22"/>
    </row>
    <row r="2" spans="1:14" ht="21" x14ac:dyDescent="0.35">
      <c r="A2" s="110" t="s">
        <v>167</v>
      </c>
      <c r="B2" s="110"/>
      <c r="C2" s="22"/>
      <c r="D2" s="22"/>
      <c r="E2" s="22"/>
      <c r="F2" s="22"/>
      <c r="G2" s="22"/>
      <c r="H2" s="22"/>
      <c r="I2" s="22"/>
      <c r="J2" s="22"/>
      <c r="K2" s="22"/>
      <c r="L2" s="22"/>
      <c r="M2" s="22"/>
      <c r="N2" s="22"/>
    </row>
    <row r="5" spans="1:14" x14ac:dyDescent="0.25">
      <c r="A5" s="23" t="s">
        <v>152</v>
      </c>
    </row>
    <row r="6" spans="1:14" x14ac:dyDescent="0.25">
      <c r="A6" s="23" t="s">
        <v>155</v>
      </c>
      <c r="G6" s="108"/>
    </row>
    <row r="7" spans="1:14" x14ac:dyDescent="0.25">
      <c r="A7" s="23" t="s">
        <v>156</v>
      </c>
      <c r="G7" s="35"/>
    </row>
    <row r="8" spans="1:14" x14ac:dyDescent="0.25">
      <c r="A8" s="23" t="s">
        <v>165</v>
      </c>
      <c r="G8" s="109"/>
    </row>
    <row r="10" spans="1:14" x14ac:dyDescent="0.25">
      <c r="A10" s="111" t="s">
        <v>153</v>
      </c>
      <c r="B10" s="111" t="s">
        <v>154</v>
      </c>
      <c r="C10" s="113" t="s">
        <v>157</v>
      </c>
      <c r="D10" s="114"/>
      <c r="E10" s="114"/>
      <c r="F10" s="114"/>
      <c r="G10" s="114"/>
      <c r="H10" s="114"/>
      <c r="I10" s="114"/>
      <c r="J10" s="114"/>
      <c r="K10" s="114"/>
      <c r="L10" s="114"/>
      <c r="M10" s="114"/>
      <c r="N10" s="115"/>
    </row>
    <row r="11" spans="1:14" ht="51.75" customHeight="1" x14ac:dyDescent="0.25">
      <c r="A11" s="112"/>
      <c r="B11" s="112"/>
      <c r="C11" s="113" t="s">
        <v>158</v>
      </c>
      <c r="D11" s="114"/>
      <c r="E11" s="114"/>
      <c r="F11" s="114"/>
      <c r="G11" s="114"/>
      <c r="H11" s="114"/>
      <c r="I11" s="114"/>
      <c r="J11" s="114"/>
      <c r="K11" s="114"/>
      <c r="L11" s="114"/>
      <c r="M11" s="114"/>
      <c r="N11" s="115"/>
    </row>
    <row r="13" spans="1:14" ht="55.5" customHeight="1" x14ac:dyDescent="0.25">
      <c r="A13" s="111" t="s">
        <v>159</v>
      </c>
      <c r="B13" s="111" t="s">
        <v>160</v>
      </c>
      <c r="C13" s="113" t="s">
        <v>161</v>
      </c>
      <c r="D13" s="114"/>
      <c r="E13" s="114"/>
      <c r="F13" s="114"/>
      <c r="G13" s="114"/>
      <c r="H13" s="114"/>
      <c r="I13" s="114"/>
      <c r="J13" s="114"/>
      <c r="K13" s="114"/>
      <c r="L13" s="114"/>
      <c r="M13" s="114"/>
      <c r="N13" s="115"/>
    </row>
    <row r="14" spans="1:14" ht="34.5" customHeight="1" x14ac:dyDescent="0.25">
      <c r="A14" s="112"/>
      <c r="B14" s="112"/>
      <c r="C14" s="113" t="s">
        <v>162</v>
      </c>
      <c r="D14" s="114"/>
      <c r="E14" s="114"/>
      <c r="F14" s="114"/>
      <c r="G14" s="114"/>
      <c r="H14" s="114"/>
      <c r="I14" s="114"/>
      <c r="J14" s="114"/>
      <c r="K14" s="114"/>
      <c r="L14" s="114"/>
      <c r="M14" s="114"/>
      <c r="N14" s="115"/>
    </row>
    <row r="16" spans="1:14" ht="30" customHeight="1" x14ac:dyDescent="0.25">
      <c r="A16" s="25" t="s">
        <v>163</v>
      </c>
      <c r="B16" s="25" t="s">
        <v>164</v>
      </c>
      <c r="C16" s="113" t="s">
        <v>166</v>
      </c>
      <c r="D16" s="114"/>
      <c r="E16" s="114"/>
      <c r="F16" s="114"/>
      <c r="G16" s="114"/>
      <c r="H16" s="114"/>
      <c r="I16" s="114"/>
      <c r="J16" s="114"/>
      <c r="K16" s="114"/>
      <c r="L16" s="114"/>
      <c r="M16" s="114"/>
      <c r="N16" s="115"/>
    </row>
  </sheetData>
  <mergeCells count="5">
    <mergeCell ref="C10:N10"/>
    <mergeCell ref="C11:N11"/>
    <mergeCell ref="C13:N13"/>
    <mergeCell ref="C14:N14"/>
    <mergeCell ref="C16:N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D9F0-F42A-4CF4-9F3D-0F64F4561109}">
  <sheetPr>
    <tabColor rgb="FF92D050"/>
  </sheetPr>
  <dimension ref="A1:R24"/>
  <sheetViews>
    <sheetView zoomScaleNormal="100" workbookViewId="0">
      <selection activeCell="B5" sqref="B5"/>
    </sheetView>
  </sheetViews>
  <sheetFormatPr defaultRowHeight="15" x14ac:dyDescent="0.25"/>
  <cols>
    <col min="1" max="1" width="19.7109375" bestFit="1" customWidth="1"/>
    <col min="2" max="2" width="13.140625" bestFit="1" customWidth="1"/>
    <col min="3" max="3" width="13.140625" customWidth="1"/>
    <col min="7" max="11" width="0" hidden="1" customWidth="1"/>
    <col min="18" max="18" width="16.28515625" customWidth="1"/>
  </cols>
  <sheetData>
    <row r="1" spans="1:18" ht="21" x14ac:dyDescent="0.35">
      <c r="A1" s="1" t="s">
        <v>0</v>
      </c>
      <c r="B1" s="1"/>
      <c r="C1" s="1"/>
    </row>
    <row r="4" spans="1:18" x14ac:dyDescent="0.25">
      <c r="B4" s="2" t="s">
        <v>1</v>
      </c>
      <c r="C4" s="2" t="s">
        <v>2</v>
      </c>
      <c r="J4">
        <v>7</v>
      </c>
    </row>
    <row r="5" spans="1:18" x14ac:dyDescent="0.25">
      <c r="A5" t="s">
        <v>150</v>
      </c>
      <c r="B5" s="3"/>
      <c r="C5" s="3"/>
      <c r="E5" s="4" t="s">
        <v>3</v>
      </c>
      <c r="F5" s="5"/>
      <c r="G5" s="6" t="e">
        <f>C6/'Monthly Budget'!$J$18</f>
        <v>#DIV/0!</v>
      </c>
      <c r="H5" s="7">
        <f>'Monthly Budget'!$J$18-'Sources of Income'!C6</f>
        <v>0</v>
      </c>
      <c r="I5" s="7">
        <f>H5*12</f>
        <v>0</v>
      </c>
      <c r="J5" s="7">
        <f>I5*$J$4</f>
        <v>0</v>
      </c>
      <c r="K5" s="8" t="e">
        <f>J5/(B5*12)</f>
        <v>#DIV/0!</v>
      </c>
      <c r="L5" s="5"/>
      <c r="M5" s="5"/>
      <c r="N5" s="5"/>
      <c r="O5" s="5"/>
      <c r="P5" s="5"/>
      <c r="Q5" s="5"/>
      <c r="R5" s="9"/>
    </row>
    <row r="6" spans="1:18" x14ac:dyDescent="0.25">
      <c r="A6" t="s">
        <v>151</v>
      </c>
      <c r="B6" s="3"/>
      <c r="C6" s="3"/>
      <c r="E6" s="10" t="s">
        <v>4</v>
      </c>
      <c r="F6" s="11"/>
      <c r="G6" s="12" t="e">
        <f>C5/'Monthly Budget'!$J$18</f>
        <v>#DIV/0!</v>
      </c>
      <c r="H6" s="13">
        <f>'Monthly Budget'!$J$18-'Sources of Income'!C5</f>
        <v>0</v>
      </c>
      <c r="I6" s="13">
        <f>H6*12</f>
        <v>0</v>
      </c>
      <c r="J6" s="13">
        <f>I6*$J$4</f>
        <v>0</v>
      </c>
      <c r="K6" s="14" t="e">
        <f>J6/(B6*12)</f>
        <v>#DIV/0!</v>
      </c>
      <c r="L6" s="11"/>
      <c r="M6" s="11"/>
      <c r="N6" s="11"/>
      <c r="O6" s="11"/>
      <c r="P6" s="11"/>
      <c r="Q6" s="11"/>
      <c r="R6" s="15"/>
    </row>
    <row r="7" spans="1:18" x14ac:dyDescent="0.25">
      <c r="A7" t="s">
        <v>5</v>
      </c>
      <c r="B7" s="3"/>
      <c r="C7" s="3"/>
      <c r="E7" s="16" t="s">
        <v>6</v>
      </c>
      <c r="F7" s="17"/>
      <c r="G7" s="17"/>
      <c r="H7" s="17"/>
      <c r="I7" s="17"/>
      <c r="J7" s="17"/>
      <c r="K7" s="17"/>
      <c r="L7" s="17"/>
      <c r="M7" s="17"/>
      <c r="N7" s="17"/>
      <c r="O7" s="17"/>
      <c r="P7" s="17"/>
      <c r="Q7" s="17"/>
      <c r="R7" s="18"/>
    </row>
    <row r="8" spans="1:18" x14ac:dyDescent="0.25">
      <c r="A8" t="s">
        <v>7</v>
      </c>
      <c r="B8" s="3"/>
      <c r="C8" s="3"/>
    </row>
    <row r="9" spans="1:18" x14ac:dyDescent="0.25">
      <c r="A9" t="s">
        <v>8</v>
      </c>
      <c r="B9" s="3"/>
      <c r="C9" s="3"/>
    </row>
    <row r="10" spans="1:18" x14ac:dyDescent="0.25">
      <c r="A10" t="s">
        <v>9</v>
      </c>
      <c r="B10" s="3"/>
      <c r="C10" s="3"/>
    </row>
    <row r="11" spans="1:18" x14ac:dyDescent="0.25">
      <c r="A11" t="s">
        <v>10</v>
      </c>
      <c r="B11" s="3"/>
      <c r="C11" s="3"/>
    </row>
    <row r="12" spans="1:18" x14ac:dyDescent="0.25">
      <c r="A12" t="s">
        <v>11</v>
      </c>
      <c r="B12" s="3"/>
      <c r="C12" s="3"/>
    </row>
    <row r="13" spans="1:18" x14ac:dyDescent="0.25">
      <c r="A13" t="s">
        <v>12</v>
      </c>
      <c r="B13" s="3"/>
      <c r="C13" s="3"/>
    </row>
    <row r="14" spans="1:18" x14ac:dyDescent="0.25">
      <c r="A14" t="s">
        <v>13</v>
      </c>
      <c r="B14" s="3"/>
      <c r="C14" s="3"/>
    </row>
    <row r="15" spans="1:18" x14ac:dyDescent="0.25">
      <c r="A15" t="s">
        <v>14</v>
      </c>
      <c r="B15" s="3"/>
      <c r="C15" s="3"/>
    </row>
    <row r="16" spans="1:18" x14ac:dyDescent="0.25">
      <c r="A16" t="s">
        <v>15</v>
      </c>
      <c r="B16" s="3"/>
      <c r="C16" s="3"/>
    </row>
    <row r="17" spans="1:3" x14ac:dyDescent="0.25">
      <c r="A17" t="s">
        <v>16</v>
      </c>
      <c r="B17" s="3"/>
      <c r="C17" s="3"/>
    </row>
    <row r="18" spans="1:3" x14ac:dyDescent="0.25">
      <c r="A18" t="s">
        <v>17</v>
      </c>
      <c r="B18" s="3"/>
      <c r="C18" s="3"/>
    </row>
    <row r="19" spans="1:3" x14ac:dyDescent="0.25">
      <c r="A19" t="s">
        <v>18</v>
      </c>
      <c r="B19" s="3"/>
      <c r="C19" s="3"/>
    </row>
    <row r="20" spans="1:3" x14ac:dyDescent="0.25">
      <c r="A20" t="s">
        <v>19</v>
      </c>
      <c r="B20" s="3"/>
      <c r="C20" s="3"/>
    </row>
    <row r="21" spans="1:3" x14ac:dyDescent="0.25">
      <c r="A21" t="s">
        <v>19</v>
      </c>
      <c r="B21" s="3"/>
      <c r="C21" s="3"/>
    </row>
    <row r="22" spans="1:3" x14ac:dyDescent="0.25">
      <c r="A22" t="s">
        <v>19</v>
      </c>
      <c r="B22" s="19"/>
      <c r="C22" s="19"/>
    </row>
    <row r="24" spans="1:3" x14ac:dyDescent="0.25">
      <c r="A24" s="20" t="s">
        <v>20</v>
      </c>
      <c r="B24" s="21">
        <f>SUM(B5:B22)</f>
        <v>0</v>
      </c>
      <c r="C24" s="21">
        <f>SUM(C5:C22)</f>
        <v>0</v>
      </c>
    </row>
  </sheetData>
  <sheetProtection algorithmName="SHA-512" hashValue="y+aA08wG2zsNiuLTRCrQUHmHfpJGz3oeCHBU+s16Rd3/VppUlTWur04EN+8ZhwTUdO/UUmxahNtm60+xgRdixA==" saltValue="Yq5CgkULXuuphrcKJiKWJw==" spinCount="100000" sheet="1" objects="1" scenarios="1"/>
  <pageMargins left="0.7" right="0.7" top="0.75" bottom="0.75" header="0.3" footer="0.3"/>
  <pageSetup fitToWidth="0" orientation="portrait"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1D3E-6811-48B2-BDA5-263C6F55F206}">
  <sheetPr>
    <tabColor rgb="FF92D050"/>
    <pageSetUpPr fitToPage="1"/>
  </sheetPr>
  <dimension ref="A1:Q24"/>
  <sheetViews>
    <sheetView workbookViewId="0">
      <pane ySplit="1" topLeftCell="A2" activePane="bottomLeft" state="frozen"/>
      <selection activeCell="B5" sqref="B5:C5"/>
      <selection pane="bottomLeft" activeCell="B6" sqref="B6"/>
    </sheetView>
  </sheetViews>
  <sheetFormatPr defaultRowHeight="15" x14ac:dyDescent="0.25"/>
  <cols>
    <col min="1" max="1" width="28" style="36" customWidth="1"/>
    <col min="2" max="2" width="15.85546875" style="36" bestFit="1" customWidth="1"/>
    <col min="3" max="3" width="9.42578125" style="36" customWidth="1"/>
    <col min="4" max="4" width="16.28515625" style="36" bestFit="1" customWidth="1"/>
    <col min="5" max="5" width="19.42578125" style="36" bestFit="1" customWidth="1"/>
    <col min="6" max="6" width="85.7109375" style="37" customWidth="1"/>
    <col min="7" max="11" width="9.140625" style="37"/>
    <col min="12" max="12" width="7.5703125" style="36" hidden="1" customWidth="1"/>
    <col min="13" max="15" width="9.140625" style="37"/>
    <col min="16" max="16384" width="9.140625" style="36"/>
  </cols>
  <sheetData>
    <row r="1" spans="1:17" s="37" customFormat="1" ht="21" x14ac:dyDescent="0.35">
      <c r="A1" s="52" t="s">
        <v>21</v>
      </c>
      <c r="B1" s="52"/>
      <c r="C1" s="52"/>
      <c r="D1" s="52"/>
      <c r="E1" s="53"/>
      <c r="F1" s="54"/>
      <c r="L1" s="36"/>
      <c r="P1" s="36"/>
      <c r="Q1" s="36"/>
    </row>
    <row r="2" spans="1:17" s="37" customFormat="1" ht="21" x14ac:dyDescent="0.35">
      <c r="A2" s="55" t="s">
        <v>22</v>
      </c>
      <c r="B2" s="56"/>
      <c r="C2" s="56"/>
      <c r="D2" s="56"/>
      <c r="E2" s="57"/>
      <c r="F2" s="58"/>
      <c r="L2" s="36"/>
      <c r="P2" s="36"/>
      <c r="Q2" s="36"/>
    </row>
    <row r="4" spans="1:17" s="37" customFormat="1" x14ac:dyDescent="0.25">
      <c r="A4" s="36"/>
      <c r="B4" s="59" t="s">
        <v>23</v>
      </c>
      <c r="C4" s="36"/>
      <c r="D4" s="59" t="s">
        <v>24</v>
      </c>
      <c r="E4" s="36"/>
      <c r="L4" s="36"/>
      <c r="P4" s="36"/>
      <c r="Q4" s="36"/>
    </row>
    <row r="5" spans="1:17" s="37" customFormat="1" x14ac:dyDescent="0.25">
      <c r="A5" s="60" t="s">
        <v>25</v>
      </c>
      <c r="B5" s="61" t="s">
        <v>144</v>
      </c>
      <c r="C5" s="60"/>
      <c r="D5" s="61" t="s">
        <v>144</v>
      </c>
      <c r="E5" s="60" t="s">
        <v>27</v>
      </c>
      <c r="F5" s="62" t="s">
        <v>28</v>
      </c>
      <c r="L5" s="36"/>
      <c r="P5" s="36"/>
      <c r="Q5" s="36"/>
    </row>
    <row r="6" spans="1:17" s="37" customFormat="1" ht="30" x14ac:dyDescent="0.25">
      <c r="A6" s="42" t="s">
        <v>29</v>
      </c>
      <c r="B6" s="24"/>
      <c r="C6" s="42" t="s">
        <v>30</v>
      </c>
      <c r="D6" s="43">
        <f>B6/12</f>
        <v>0</v>
      </c>
      <c r="E6" s="44" t="s">
        <v>31</v>
      </c>
      <c r="F6" s="45" t="s">
        <v>32</v>
      </c>
      <c r="L6" s="36"/>
      <c r="P6" s="36"/>
      <c r="Q6" s="36"/>
    </row>
    <row r="7" spans="1:17" s="37" customFormat="1" x14ac:dyDescent="0.25">
      <c r="A7" s="36" t="s">
        <v>33</v>
      </c>
      <c r="B7" s="3"/>
      <c r="C7" s="36" t="s">
        <v>30</v>
      </c>
      <c r="D7" s="46">
        <f>B7/12</f>
        <v>0</v>
      </c>
      <c r="E7" s="47" t="s">
        <v>34</v>
      </c>
      <c r="F7" s="46" t="s">
        <v>35</v>
      </c>
      <c r="L7" s="48" t="s">
        <v>36</v>
      </c>
      <c r="P7" s="36"/>
      <c r="Q7" s="36"/>
    </row>
    <row r="8" spans="1:17" s="37" customFormat="1" x14ac:dyDescent="0.25">
      <c r="A8" s="36" t="s">
        <v>37</v>
      </c>
      <c r="B8" s="3"/>
      <c r="C8" s="36" t="s">
        <v>30</v>
      </c>
      <c r="D8" s="46">
        <f>B8/12</f>
        <v>0</v>
      </c>
      <c r="E8" s="47" t="s">
        <v>31</v>
      </c>
      <c r="F8" s="46" t="s">
        <v>38</v>
      </c>
      <c r="L8" s="49" t="s">
        <v>39</v>
      </c>
      <c r="P8" s="36"/>
      <c r="Q8" s="36"/>
    </row>
    <row r="9" spans="1:17" s="37" customFormat="1" x14ac:dyDescent="0.25">
      <c r="A9" s="36" t="s">
        <v>40</v>
      </c>
      <c r="B9" s="3"/>
      <c r="C9" s="36" t="s">
        <v>30</v>
      </c>
      <c r="D9" s="46">
        <f>B9/12</f>
        <v>0</v>
      </c>
      <c r="E9" s="47" t="s">
        <v>31</v>
      </c>
      <c r="F9" s="46"/>
      <c r="L9" s="48" t="s">
        <v>41</v>
      </c>
      <c r="P9" s="36"/>
      <c r="Q9" s="36"/>
    </row>
    <row r="10" spans="1:17" s="37" customFormat="1" x14ac:dyDescent="0.25">
      <c r="A10" s="36" t="s">
        <v>42</v>
      </c>
      <c r="B10" s="3"/>
      <c r="C10" s="36" t="s">
        <v>30</v>
      </c>
      <c r="D10" s="46">
        <f>B10/12</f>
        <v>0</v>
      </c>
      <c r="E10" s="47" t="s">
        <v>43</v>
      </c>
      <c r="F10" s="46" t="s">
        <v>44</v>
      </c>
      <c r="L10" s="48" t="s">
        <v>45</v>
      </c>
    </row>
    <row r="11" spans="1:17" s="37" customFormat="1" x14ac:dyDescent="0.25">
      <c r="A11" s="36" t="s">
        <v>46</v>
      </c>
      <c r="B11" s="3"/>
      <c r="C11" s="36" t="s">
        <v>30</v>
      </c>
      <c r="D11" s="46">
        <f>B11/12</f>
        <v>0</v>
      </c>
      <c r="E11" s="47" t="s">
        <v>34</v>
      </c>
      <c r="F11" s="46" t="s">
        <v>47</v>
      </c>
      <c r="L11" s="49" t="s">
        <v>31</v>
      </c>
    </row>
    <row r="12" spans="1:17" s="37" customFormat="1" x14ac:dyDescent="0.25">
      <c r="A12" s="36" t="s">
        <v>48</v>
      </c>
      <c r="B12" s="3"/>
      <c r="C12" s="36" t="s">
        <v>30</v>
      </c>
      <c r="D12" s="46">
        <f>B12/12</f>
        <v>0</v>
      </c>
      <c r="E12" s="47" t="s">
        <v>41</v>
      </c>
      <c r="F12" s="46" t="s">
        <v>49</v>
      </c>
      <c r="L12" s="48" t="s">
        <v>50</v>
      </c>
    </row>
    <row r="13" spans="1:17" s="37" customFormat="1" x14ac:dyDescent="0.25">
      <c r="A13" s="36" t="s">
        <v>51</v>
      </c>
      <c r="B13" s="3"/>
      <c r="C13" s="36" t="s">
        <v>30</v>
      </c>
      <c r="D13" s="46">
        <f>B13/12</f>
        <v>0</v>
      </c>
      <c r="E13" s="47" t="s">
        <v>41</v>
      </c>
      <c r="F13" s="46" t="s">
        <v>52</v>
      </c>
      <c r="L13" s="49" t="s">
        <v>53</v>
      </c>
    </row>
    <row r="14" spans="1:17" s="37" customFormat="1" x14ac:dyDescent="0.25">
      <c r="A14" s="36" t="s">
        <v>45</v>
      </c>
      <c r="B14" s="3"/>
      <c r="C14" s="36" t="s">
        <v>30</v>
      </c>
      <c r="D14" s="46">
        <f>B14/12</f>
        <v>0</v>
      </c>
      <c r="E14" s="47" t="s">
        <v>54</v>
      </c>
      <c r="F14" s="46" t="s">
        <v>55</v>
      </c>
      <c r="L14" s="49" t="s">
        <v>34</v>
      </c>
    </row>
    <row r="15" spans="1:17" s="37" customFormat="1" x14ac:dyDescent="0.25">
      <c r="A15" s="36" t="s">
        <v>56</v>
      </c>
      <c r="B15" s="3"/>
      <c r="C15" s="36" t="s">
        <v>30</v>
      </c>
      <c r="D15" s="46">
        <f>B15/12</f>
        <v>0</v>
      </c>
      <c r="E15" s="47" t="s">
        <v>57</v>
      </c>
      <c r="F15" s="46" t="s">
        <v>58</v>
      </c>
      <c r="L15" s="48" t="s">
        <v>43</v>
      </c>
    </row>
    <row r="16" spans="1:17" s="37" customFormat="1" x14ac:dyDescent="0.25">
      <c r="A16" s="36" t="s">
        <v>59</v>
      </c>
      <c r="B16" s="3"/>
      <c r="C16" s="36" t="s">
        <v>30</v>
      </c>
      <c r="D16" s="46">
        <f>B16/12</f>
        <v>0</v>
      </c>
      <c r="E16" s="47"/>
      <c r="F16" s="46"/>
      <c r="L16" s="48" t="s">
        <v>57</v>
      </c>
    </row>
    <row r="17" spans="1:12" s="37" customFormat="1" x14ac:dyDescent="0.25">
      <c r="A17" s="36" t="s">
        <v>60</v>
      </c>
      <c r="B17" s="3"/>
      <c r="C17" s="36" t="s">
        <v>30</v>
      </c>
      <c r="D17" s="46">
        <f>B17/12</f>
        <v>0</v>
      </c>
      <c r="E17" s="47" t="s">
        <v>61</v>
      </c>
      <c r="F17" s="46"/>
      <c r="L17" s="48" t="s">
        <v>61</v>
      </c>
    </row>
    <row r="18" spans="1:12" s="37" customFormat="1" x14ac:dyDescent="0.25">
      <c r="A18" s="36" t="s">
        <v>62</v>
      </c>
      <c r="B18" s="3"/>
      <c r="C18" s="36" t="s">
        <v>30</v>
      </c>
      <c r="D18" s="46">
        <f>B18/12</f>
        <v>0</v>
      </c>
      <c r="E18" s="47" t="s">
        <v>61</v>
      </c>
      <c r="F18" s="46"/>
      <c r="L18" s="49" t="s">
        <v>63</v>
      </c>
    </row>
    <row r="19" spans="1:12" s="37" customFormat="1" x14ac:dyDescent="0.25">
      <c r="A19" s="36" t="s">
        <v>64</v>
      </c>
      <c r="B19" s="3"/>
      <c r="C19" s="36" t="s">
        <v>30</v>
      </c>
      <c r="D19" s="46">
        <f>B19/12</f>
        <v>0</v>
      </c>
      <c r="E19" s="47" t="s">
        <v>61</v>
      </c>
      <c r="F19" s="46"/>
      <c r="L19" s="36"/>
    </row>
    <row r="20" spans="1:12" s="37" customFormat="1" x14ac:dyDescent="0.25">
      <c r="A20" s="27"/>
      <c r="B20" s="3"/>
      <c r="C20" s="36" t="s">
        <v>30</v>
      </c>
      <c r="D20" s="46">
        <f>B20/12</f>
        <v>0</v>
      </c>
      <c r="E20" s="28"/>
      <c r="F20" s="50" t="s">
        <v>65</v>
      </c>
      <c r="L20" s="36"/>
    </row>
    <row r="21" spans="1:12" s="37" customFormat="1" x14ac:dyDescent="0.25">
      <c r="A21" s="27"/>
      <c r="B21" s="3"/>
      <c r="C21" s="36" t="s">
        <v>30</v>
      </c>
      <c r="D21" s="46">
        <f>B21/12</f>
        <v>0</v>
      </c>
      <c r="E21" s="28"/>
      <c r="F21" s="51"/>
      <c r="L21" s="36"/>
    </row>
    <row r="22" spans="1:12" s="37" customFormat="1" x14ac:dyDescent="0.25">
      <c r="A22" s="27"/>
      <c r="B22" s="3"/>
      <c r="C22" s="36" t="s">
        <v>30</v>
      </c>
      <c r="D22" s="46">
        <f>B22/12</f>
        <v>0</v>
      </c>
      <c r="E22" s="28"/>
      <c r="F22" s="51"/>
      <c r="L22" s="36"/>
    </row>
    <row r="23" spans="1:12" s="37" customFormat="1" ht="15.75" thickBot="1" x14ac:dyDescent="0.3">
      <c r="A23" s="36"/>
      <c r="B23" s="36"/>
      <c r="C23" s="36"/>
      <c r="D23" s="36"/>
      <c r="E23" s="36"/>
      <c r="L23" s="36"/>
    </row>
    <row r="24" spans="1:12" s="37" customFormat="1" ht="15.75" thickBot="1" x14ac:dyDescent="0.3">
      <c r="A24" s="38" t="s">
        <v>20</v>
      </c>
      <c r="B24" s="39">
        <f>SUM(B6:B22)</f>
        <v>0</v>
      </c>
      <c r="C24" s="40"/>
      <c r="D24" s="41">
        <f>SUM(D6:D22)</f>
        <v>0</v>
      </c>
      <c r="E24" s="36"/>
      <c r="L24" s="36"/>
    </row>
  </sheetData>
  <sheetProtection algorithmName="SHA-512" hashValue="pdXI8XH0eFNy1zbeCaXORah9IQzom3N/mD4K0mCW1OQhpz1aCxF+qxzN+sxu3n4EqpNxTXxOu53vYtE1Htd10w==" saltValue="9pDEvt5RA4i20/pTda/hzg==" spinCount="100000" sheet="1" objects="1" scenarios="1"/>
  <mergeCells count="1">
    <mergeCell ref="F20:F22"/>
  </mergeCells>
  <dataValidations count="1">
    <dataValidation type="list" allowBlank="1" showInputMessage="1" showErrorMessage="1" sqref="E20:E22" xr:uid="{D355C6DE-2542-4787-9004-93B9F3074470}">
      <formula1>$L$6:$L$18</formula1>
    </dataValidation>
  </dataValidations>
  <pageMargins left="0.7" right="0.7" top="0.75" bottom="0.75" header="0.3" footer="0.3"/>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AFD5-73C0-4FCB-87D2-EFEF06A0450D}">
  <sheetPr>
    <tabColor rgb="FF92D050"/>
  </sheetPr>
  <dimension ref="A1:R74"/>
  <sheetViews>
    <sheetView zoomScale="115" zoomScaleNormal="115" workbookViewId="0">
      <pane ySplit="1" topLeftCell="A2" activePane="bottomLeft" state="frozen"/>
      <selection activeCell="B5" sqref="B5:C5"/>
      <selection pane="bottomLeft" activeCell="C5" sqref="C5"/>
    </sheetView>
  </sheetViews>
  <sheetFormatPr defaultRowHeight="15" x14ac:dyDescent="0.25"/>
  <cols>
    <col min="1" max="1" width="32.5703125" style="36" bestFit="1" customWidth="1"/>
    <col min="2" max="2" width="19.42578125" style="36" hidden="1" customWidth="1"/>
    <col min="3" max="3" width="14.7109375" style="37" bestFit="1" customWidth="1"/>
    <col min="4" max="4" width="5.85546875" style="36" customWidth="1"/>
    <col min="5" max="5" width="33.28515625" style="36" customWidth="1"/>
    <col min="6" max="6" width="2.7109375" style="36" hidden="1" customWidth="1"/>
    <col min="7" max="7" width="14.7109375" style="37" bestFit="1" customWidth="1"/>
    <col min="8" max="8" width="5" style="36" customWidth="1"/>
    <col min="9" max="9" width="19.42578125" style="36" bestFit="1" customWidth="1"/>
    <col min="10" max="10" width="11.42578125" style="37" bestFit="1" customWidth="1"/>
    <col min="11" max="11" width="9.140625" style="36"/>
    <col min="12" max="12" width="2.5703125" style="36" customWidth="1"/>
    <col min="13" max="13" width="9.140625" style="37"/>
    <col min="14" max="17" width="9.140625" style="36"/>
    <col min="18" max="18" width="0" style="36" hidden="1" customWidth="1"/>
    <col min="19" max="16384" width="9.140625" style="36"/>
  </cols>
  <sheetData>
    <row r="1" spans="1:18" ht="21" x14ac:dyDescent="0.35">
      <c r="A1" s="52" t="s">
        <v>66</v>
      </c>
      <c r="B1" s="52"/>
      <c r="C1" s="93"/>
      <c r="D1" s="52"/>
      <c r="E1" s="52"/>
      <c r="F1" s="52"/>
      <c r="G1" s="93"/>
      <c r="I1" s="52" t="s">
        <v>67</v>
      </c>
      <c r="J1" s="93"/>
      <c r="K1" s="52"/>
      <c r="L1" s="52"/>
      <c r="M1" s="93"/>
      <c r="N1" s="52"/>
      <c r="O1" s="52"/>
      <c r="P1" s="52"/>
    </row>
    <row r="2" spans="1:18" ht="15.75" thickBot="1" x14ac:dyDescent="0.3"/>
    <row r="3" spans="1:18" ht="15.75" thickBot="1" x14ac:dyDescent="0.3">
      <c r="A3" s="63" t="s">
        <v>36</v>
      </c>
      <c r="B3" s="64"/>
      <c r="C3" s="65"/>
      <c r="E3" s="63" t="s">
        <v>34</v>
      </c>
      <c r="F3" s="64"/>
      <c r="G3" s="65"/>
      <c r="I3" s="94"/>
      <c r="J3" s="95" t="s">
        <v>26</v>
      </c>
      <c r="K3" s="96"/>
      <c r="L3" s="97"/>
      <c r="M3" s="98" t="s">
        <v>67</v>
      </c>
      <c r="N3" s="96"/>
      <c r="O3" s="95"/>
      <c r="P3" s="99"/>
    </row>
    <row r="4" spans="1:18" x14ac:dyDescent="0.25">
      <c r="A4" s="66" t="s">
        <v>68</v>
      </c>
      <c r="B4" s="67" t="s">
        <v>27</v>
      </c>
      <c r="C4" s="100" t="s">
        <v>69</v>
      </c>
      <c r="E4" s="66" t="s">
        <v>68</v>
      </c>
      <c r="F4" s="67" t="s">
        <v>27</v>
      </c>
      <c r="G4" s="68" t="s">
        <v>69</v>
      </c>
      <c r="I4" s="101" t="s">
        <v>27</v>
      </c>
      <c r="J4" s="102" t="s">
        <v>70</v>
      </c>
      <c r="K4" s="103" t="s">
        <v>71</v>
      </c>
      <c r="L4" s="104"/>
      <c r="M4" s="105" t="s">
        <v>72</v>
      </c>
      <c r="N4" s="106" t="s">
        <v>73</v>
      </c>
      <c r="O4" s="102" t="s">
        <v>74</v>
      </c>
      <c r="P4" s="107" t="s">
        <v>75</v>
      </c>
    </row>
    <row r="5" spans="1:18" x14ac:dyDescent="0.25">
      <c r="A5" s="49" t="s">
        <v>145</v>
      </c>
      <c r="B5" s="46" t="s">
        <v>36</v>
      </c>
      <c r="C5" s="3">
        <v>0</v>
      </c>
      <c r="E5" s="49" t="s">
        <v>76</v>
      </c>
      <c r="F5" s="47" t="s">
        <v>34</v>
      </c>
      <c r="G5" s="76">
        <f>'Periodic Payment Planning'!D7</f>
        <v>0</v>
      </c>
      <c r="I5" s="48" t="s">
        <v>36</v>
      </c>
      <c r="J5" s="46">
        <f t="shared" ref="J5:J16" si="0">SUMIF($B:$B,$I5,$C:$C)+SUMIF($F:$F,$I5,$G:$G)</f>
        <v>0</v>
      </c>
      <c r="K5" s="84" t="e">
        <f t="shared" ref="K5:K16" si="1">J5/$J$19</f>
        <v>#DIV/0!</v>
      </c>
      <c r="L5" s="85"/>
      <c r="M5" s="86">
        <f>VLOOKUP($I5,'[1]Non-Negotiables'!$A$10:$C$20,2,0)</f>
        <v>0</v>
      </c>
      <c r="N5" s="84">
        <f>VLOOKUP($I5,'[1]Non-Negotiables'!$A$10:$C$20,3,0)</f>
        <v>0.1</v>
      </c>
      <c r="O5" s="46">
        <f>M5*'Sources of Income'!$C$24</f>
        <v>0</v>
      </c>
      <c r="P5" s="87">
        <f>N5*'Sources of Income'!$C$24</f>
        <v>0</v>
      </c>
      <c r="R5" s="88">
        <f>AVERAGE(M5:N5)</f>
        <v>0.05</v>
      </c>
    </row>
    <row r="6" spans="1:18" x14ac:dyDescent="0.25">
      <c r="A6" s="49" t="s">
        <v>146</v>
      </c>
      <c r="B6" s="46" t="s">
        <v>36</v>
      </c>
      <c r="C6" s="3">
        <v>0</v>
      </c>
      <c r="E6" s="49" t="s">
        <v>46</v>
      </c>
      <c r="F6" s="46" t="s">
        <v>34</v>
      </c>
      <c r="G6" s="76">
        <f>'Periodic Payment Planning'!D11</f>
        <v>0</v>
      </c>
      <c r="I6" s="49" t="s">
        <v>39</v>
      </c>
      <c r="J6" s="46">
        <f t="shared" si="0"/>
        <v>0</v>
      </c>
      <c r="K6" s="84" t="e">
        <f t="shared" si="1"/>
        <v>#DIV/0!</v>
      </c>
      <c r="L6" s="85"/>
      <c r="M6" s="86">
        <f>VLOOKUP($I6,'[1]Non-Negotiables'!$A$10:$C$20,2,0)</f>
        <v>0.05</v>
      </c>
      <c r="N6" s="84">
        <f>VLOOKUP($I6,'[1]Non-Negotiables'!$A$10:$C$20,3,0)</f>
        <v>0.15</v>
      </c>
      <c r="O6" s="46">
        <f>M6*'Sources of Income'!$C$24</f>
        <v>0</v>
      </c>
      <c r="P6" s="87">
        <f>N6*'Sources of Income'!$C$24</f>
        <v>0</v>
      </c>
      <c r="R6" s="88">
        <f t="shared" ref="R6:R16" si="2">AVERAGE(M6:N6)</f>
        <v>0.1</v>
      </c>
    </row>
    <row r="7" spans="1:18" x14ac:dyDescent="0.25">
      <c r="A7" s="49" t="s">
        <v>147</v>
      </c>
      <c r="B7" s="46" t="s">
        <v>36</v>
      </c>
      <c r="C7" s="3">
        <v>0</v>
      </c>
      <c r="E7" s="49" t="s">
        <v>77</v>
      </c>
      <c r="F7" s="46" t="s">
        <v>34</v>
      </c>
      <c r="G7" s="29"/>
      <c r="I7" s="48" t="s">
        <v>41</v>
      </c>
      <c r="J7" s="46">
        <f t="shared" si="0"/>
        <v>0</v>
      </c>
      <c r="K7" s="84" t="e">
        <f t="shared" si="1"/>
        <v>#DIV/0!</v>
      </c>
      <c r="L7" s="85"/>
      <c r="M7" s="86">
        <v>0.08</v>
      </c>
      <c r="N7" s="84">
        <f>VLOOKUP($I7,'[1]Non-Negotiables'!$A$10:$C$20,3,0)</f>
        <v>0.15</v>
      </c>
      <c r="O7" s="46">
        <f>M7*'Sources of Income'!$C$24</f>
        <v>0</v>
      </c>
      <c r="P7" s="87">
        <f>N7*'Sources of Income'!$C$24</f>
        <v>0</v>
      </c>
      <c r="R7" s="88">
        <f t="shared" si="2"/>
        <v>0.11499999999999999</v>
      </c>
    </row>
    <row r="8" spans="1:18" x14ac:dyDescent="0.25">
      <c r="A8" s="49" t="s">
        <v>148</v>
      </c>
      <c r="B8" s="46" t="s">
        <v>36</v>
      </c>
      <c r="C8" s="3">
        <v>0</v>
      </c>
      <c r="E8" s="49" t="s">
        <v>78</v>
      </c>
      <c r="F8" s="46" t="s">
        <v>34</v>
      </c>
      <c r="G8" s="29"/>
      <c r="I8" s="48" t="s">
        <v>45</v>
      </c>
      <c r="J8" s="46">
        <f t="shared" si="0"/>
        <v>0</v>
      </c>
      <c r="K8" s="84" t="e">
        <f t="shared" si="1"/>
        <v>#DIV/0!</v>
      </c>
      <c r="L8" s="85"/>
      <c r="M8" s="86">
        <v>0.02</v>
      </c>
      <c r="N8" s="84">
        <v>7.0000000000000007E-2</v>
      </c>
      <c r="O8" s="46">
        <f>M8*'Sources of Income'!$C$24</f>
        <v>0</v>
      </c>
      <c r="P8" s="87">
        <f>N8*'Sources of Income'!$C$24</f>
        <v>0</v>
      </c>
      <c r="R8" s="88">
        <f t="shared" si="2"/>
        <v>4.5000000000000005E-2</v>
      </c>
    </row>
    <row r="9" spans="1:18" x14ac:dyDescent="0.25">
      <c r="A9" s="49" t="s">
        <v>149</v>
      </c>
      <c r="B9" s="46" t="s">
        <v>36</v>
      </c>
      <c r="C9" s="3">
        <v>0</v>
      </c>
      <c r="E9" s="49" t="s">
        <v>79</v>
      </c>
      <c r="F9" s="46" t="s">
        <v>34</v>
      </c>
      <c r="G9" s="29"/>
      <c r="I9" s="49" t="s">
        <v>31</v>
      </c>
      <c r="J9" s="46">
        <f t="shared" si="0"/>
        <v>0</v>
      </c>
      <c r="K9" s="84" t="e">
        <f t="shared" si="1"/>
        <v>#DIV/0!</v>
      </c>
      <c r="L9" s="85"/>
      <c r="M9" s="86">
        <f>VLOOKUP($I9,'[1]Non-Negotiables'!$A$10:$C$20,2,0)</f>
        <v>0.25</v>
      </c>
      <c r="N9" s="84">
        <f>VLOOKUP($I9,'[1]Non-Negotiables'!$A$10:$C$20,3,0)</f>
        <v>0.35</v>
      </c>
      <c r="O9" s="46">
        <f>M9*'Sources of Income'!$C$24</f>
        <v>0</v>
      </c>
      <c r="P9" s="87">
        <f>N9*'Sources of Income'!$C$24</f>
        <v>0</v>
      </c>
      <c r="R9" s="88">
        <f t="shared" si="2"/>
        <v>0.3</v>
      </c>
    </row>
    <row r="10" spans="1:18" x14ac:dyDescent="0.25">
      <c r="A10" s="49" t="s">
        <v>80</v>
      </c>
      <c r="B10" s="46" t="s">
        <v>36</v>
      </c>
      <c r="C10" s="3">
        <v>0</v>
      </c>
      <c r="E10" s="49" t="s">
        <v>81</v>
      </c>
      <c r="F10" s="46" t="s">
        <v>34</v>
      </c>
      <c r="G10" s="29"/>
      <c r="I10" s="48" t="s">
        <v>50</v>
      </c>
      <c r="J10" s="46">
        <f t="shared" si="0"/>
        <v>0</v>
      </c>
      <c r="K10" s="84" t="e">
        <f t="shared" si="1"/>
        <v>#DIV/0!</v>
      </c>
      <c r="L10" s="85"/>
      <c r="M10" s="86">
        <f>VLOOKUP($I10,'[1]Non-Negotiables'!$A$10:$C$20,2,0)</f>
        <v>0.2</v>
      </c>
      <c r="N10" s="84">
        <f>VLOOKUP($I10,'[1]Non-Negotiables'!$A$10:$C$20,3,0)</f>
        <v>0.2</v>
      </c>
      <c r="O10" s="46">
        <f>M10*'Sources of Income'!$C$24</f>
        <v>0</v>
      </c>
      <c r="P10" s="87">
        <f>N10*'Sources of Income'!$C$24</f>
        <v>0</v>
      </c>
      <c r="R10" s="88">
        <f t="shared" si="2"/>
        <v>0.2</v>
      </c>
    </row>
    <row r="11" spans="1:18" x14ac:dyDescent="0.25">
      <c r="A11" s="49" t="s">
        <v>82</v>
      </c>
      <c r="B11" s="46" t="s">
        <v>36</v>
      </c>
      <c r="C11" s="3">
        <v>0</v>
      </c>
      <c r="E11" s="49" t="s">
        <v>83</v>
      </c>
      <c r="F11" s="46" t="s">
        <v>34</v>
      </c>
      <c r="G11" s="29"/>
      <c r="I11" s="49" t="s">
        <v>53</v>
      </c>
      <c r="J11" s="46">
        <f t="shared" si="0"/>
        <v>0</v>
      </c>
      <c r="K11" s="84" t="e">
        <f t="shared" si="1"/>
        <v>#DIV/0!</v>
      </c>
      <c r="L11" s="85"/>
      <c r="M11" s="86">
        <f>VLOOKUP($I11,'[1]Non-Negotiables'!$A$10:$C$20,2,0)</f>
        <v>0.05</v>
      </c>
      <c r="N11" s="84">
        <f>VLOOKUP($I11,'[1]Non-Negotiables'!$A$10:$C$20,3,0)</f>
        <v>0.1</v>
      </c>
      <c r="O11" s="46">
        <f>M11*'Sources of Income'!$C$24</f>
        <v>0</v>
      </c>
      <c r="P11" s="87">
        <f>N11*'Sources of Income'!$C$24</f>
        <v>0</v>
      </c>
      <c r="R11" s="88">
        <f t="shared" si="2"/>
        <v>7.5000000000000011E-2</v>
      </c>
    </row>
    <row r="12" spans="1:18" ht="15.75" thickBot="1" x14ac:dyDescent="0.3">
      <c r="A12" s="91" t="s">
        <v>84</v>
      </c>
      <c r="B12" s="75" t="s">
        <v>36</v>
      </c>
      <c r="C12" s="92">
        <f>'Periodic Payment Planning'!D16</f>
        <v>0</v>
      </c>
      <c r="E12" s="49" t="s">
        <v>85</v>
      </c>
      <c r="F12" s="46" t="s">
        <v>34</v>
      </c>
      <c r="G12" s="29"/>
      <c r="I12" s="49" t="s">
        <v>34</v>
      </c>
      <c r="J12" s="46">
        <f t="shared" si="0"/>
        <v>0</v>
      </c>
      <c r="K12" s="84" t="e">
        <f t="shared" si="1"/>
        <v>#DIV/0!</v>
      </c>
      <c r="L12" s="85"/>
      <c r="M12" s="86">
        <f>VLOOKUP($I12,'[1]Non-Negotiables'!$A$10:$C$20,2,0)</f>
        <v>0.1</v>
      </c>
      <c r="N12" s="84">
        <f>VLOOKUP($I12,'[1]Non-Negotiables'!$A$10:$C$20,3,0)</f>
        <v>0.25</v>
      </c>
      <c r="O12" s="46">
        <f>M12*'Sources of Income'!$C$24</f>
        <v>0</v>
      </c>
      <c r="P12" s="87">
        <f>N12*'Sources of Income'!$C$24</f>
        <v>0</v>
      </c>
      <c r="R12" s="88">
        <f t="shared" si="2"/>
        <v>0.17499999999999999</v>
      </c>
    </row>
    <row r="13" spans="1:18" ht="15.75" thickBot="1" x14ac:dyDescent="0.3">
      <c r="E13" s="49" t="s">
        <v>86</v>
      </c>
      <c r="F13" s="46" t="s">
        <v>34</v>
      </c>
      <c r="G13" s="29"/>
      <c r="I13" s="48" t="s">
        <v>43</v>
      </c>
      <c r="J13" s="46">
        <f t="shared" si="0"/>
        <v>0</v>
      </c>
      <c r="K13" s="84" t="e">
        <f t="shared" si="1"/>
        <v>#DIV/0!</v>
      </c>
      <c r="L13" s="85"/>
      <c r="M13" s="86">
        <f>VLOOKUP($I13,'[1]Non-Negotiables'!$A$10:$C$20,2,0)</f>
        <v>0.05</v>
      </c>
      <c r="N13" s="84">
        <f>VLOOKUP($I13,'[1]Non-Negotiables'!$A$10:$C$20,3,0)</f>
        <v>0.1</v>
      </c>
      <c r="O13" s="46">
        <f>M13*'Sources of Income'!$C$24</f>
        <v>0</v>
      </c>
      <c r="P13" s="87">
        <f>N13*'Sources of Income'!$C$24</f>
        <v>0</v>
      </c>
      <c r="R13" s="88">
        <f t="shared" si="2"/>
        <v>7.5000000000000011E-2</v>
      </c>
    </row>
    <row r="14" spans="1:18" ht="15.75" thickBot="1" x14ac:dyDescent="0.3">
      <c r="A14" s="63" t="s">
        <v>87</v>
      </c>
      <c r="B14" s="64"/>
      <c r="C14" s="65"/>
      <c r="E14" s="49" t="s">
        <v>88</v>
      </c>
      <c r="F14" s="46" t="s">
        <v>34</v>
      </c>
      <c r="G14" s="29"/>
      <c r="I14" s="48" t="s">
        <v>57</v>
      </c>
      <c r="J14" s="46">
        <f t="shared" si="0"/>
        <v>0</v>
      </c>
      <c r="K14" s="84" t="e">
        <f t="shared" si="1"/>
        <v>#DIV/0!</v>
      </c>
      <c r="L14" s="85"/>
      <c r="M14" s="86">
        <v>0.05</v>
      </c>
      <c r="N14" s="84">
        <v>0.1</v>
      </c>
      <c r="O14" s="46">
        <f>M14*'Sources of Income'!$C$24</f>
        <v>0</v>
      </c>
      <c r="P14" s="87">
        <f>N14*'Sources of Income'!$C$24</f>
        <v>0</v>
      </c>
      <c r="R14" s="88">
        <f t="shared" si="2"/>
        <v>7.5000000000000011E-2</v>
      </c>
    </row>
    <row r="15" spans="1:18" x14ac:dyDescent="0.25">
      <c r="A15" s="66" t="s">
        <v>68</v>
      </c>
      <c r="B15" s="67" t="s">
        <v>27</v>
      </c>
      <c r="C15" s="68" t="s">
        <v>69</v>
      </c>
      <c r="E15" s="49" t="s">
        <v>89</v>
      </c>
      <c r="F15" s="46" t="s">
        <v>34</v>
      </c>
      <c r="G15" s="29"/>
      <c r="I15" s="48" t="s">
        <v>61</v>
      </c>
      <c r="J15" s="46">
        <f t="shared" si="0"/>
        <v>0</v>
      </c>
      <c r="K15" s="84" t="e">
        <f t="shared" si="1"/>
        <v>#DIV/0!</v>
      </c>
      <c r="L15" s="85"/>
      <c r="M15" s="86">
        <f>VLOOKUP($I15,'[1]Non-Negotiables'!$A$10:$C$20,2,0)</f>
        <v>0.1</v>
      </c>
      <c r="N15" s="84">
        <f>VLOOKUP($I15,'[1]Non-Negotiables'!$A$10:$C$20,3,0)</f>
        <v>0.2</v>
      </c>
      <c r="O15" s="46">
        <f>M15*'Sources of Income'!$C$24</f>
        <v>0</v>
      </c>
      <c r="P15" s="87">
        <f>N15*'Sources of Income'!$C$24</f>
        <v>0</v>
      </c>
      <c r="R15" s="88">
        <f t="shared" si="2"/>
        <v>0.15000000000000002</v>
      </c>
    </row>
    <row r="16" spans="1:18" x14ac:dyDescent="0.25">
      <c r="A16" s="49" t="s">
        <v>39</v>
      </c>
      <c r="B16" s="47" t="s">
        <v>39</v>
      </c>
      <c r="C16" s="29"/>
      <c r="E16" s="49" t="s">
        <v>90</v>
      </c>
      <c r="F16" s="46" t="s">
        <v>34</v>
      </c>
      <c r="G16" s="29"/>
      <c r="I16" s="49" t="s">
        <v>63</v>
      </c>
      <c r="J16" s="46">
        <f t="shared" si="0"/>
        <v>0</v>
      </c>
      <c r="K16" s="84" t="e">
        <f t="shared" si="1"/>
        <v>#DIV/0!</v>
      </c>
      <c r="L16" s="85"/>
      <c r="M16" s="86">
        <v>0.05</v>
      </c>
      <c r="N16" s="84">
        <f>VLOOKUP($I16,'[1]Non-Negotiables'!$A$10:$C$20,3,0)</f>
        <v>0.15</v>
      </c>
      <c r="O16" s="46">
        <f>M16*'Sources of Income'!$C$24</f>
        <v>0</v>
      </c>
      <c r="P16" s="87">
        <f>N16*'Sources of Income'!$C$24</f>
        <v>0</v>
      </c>
      <c r="R16" s="88">
        <f t="shared" si="2"/>
        <v>0.1</v>
      </c>
    </row>
    <row r="17" spans="1:16" x14ac:dyDescent="0.25">
      <c r="A17" s="49" t="s">
        <v>91</v>
      </c>
      <c r="B17" s="46" t="s">
        <v>39</v>
      </c>
      <c r="C17" s="29"/>
      <c r="E17" s="30"/>
      <c r="F17" s="46" t="s">
        <v>34</v>
      </c>
      <c r="G17" s="29"/>
      <c r="I17" s="49"/>
      <c r="J17" s="46"/>
      <c r="K17" s="47"/>
      <c r="L17" s="85"/>
      <c r="M17" s="49"/>
      <c r="N17" s="47"/>
      <c r="O17" s="46"/>
      <c r="P17" s="87"/>
    </row>
    <row r="18" spans="1:16" ht="15.75" thickBot="1" x14ac:dyDescent="0.3">
      <c r="A18" s="30"/>
      <c r="B18" s="46" t="s">
        <v>39</v>
      </c>
      <c r="C18" s="29"/>
      <c r="E18" s="31"/>
      <c r="F18" s="75" t="s">
        <v>34</v>
      </c>
      <c r="G18" s="32"/>
      <c r="I18" s="48" t="s">
        <v>20</v>
      </c>
      <c r="J18" s="46">
        <f>SUM(J5:J16)</f>
        <v>0</v>
      </c>
      <c r="K18" s="84" t="e">
        <f>J18/$J$19</f>
        <v>#DIV/0!</v>
      </c>
      <c r="L18" s="85"/>
      <c r="M18" s="89">
        <f>SUM(M5:M16)</f>
        <v>1.0000000000000002</v>
      </c>
      <c r="N18" s="90">
        <f>SUM(N5:N16)</f>
        <v>1.9200000000000002</v>
      </c>
      <c r="O18" s="46">
        <f>SUM(O5:O16)</f>
        <v>0</v>
      </c>
      <c r="P18" s="87">
        <f>SUM(P5:P16)</f>
        <v>0</v>
      </c>
    </row>
    <row r="19" spans="1:16" ht="15.75" thickBot="1" x14ac:dyDescent="0.3">
      <c r="A19" s="31"/>
      <c r="B19" s="75" t="s">
        <v>39</v>
      </c>
      <c r="C19" s="32"/>
      <c r="I19" s="81" t="s">
        <v>92</v>
      </c>
      <c r="J19" s="75">
        <f>'Sources of Income'!C24</f>
        <v>0</v>
      </c>
      <c r="K19" s="74"/>
      <c r="L19" s="82"/>
      <c r="M19" s="81"/>
      <c r="N19" s="74"/>
      <c r="O19" s="74"/>
      <c r="P19" s="83"/>
    </row>
    <row r="20" spans="1:16" ht="15.75" thickBot="1" x14ac:dyDescent="0.3">
      <c r="E20" s="63" t="s">
        <v>43</v>
      </c>
      <c r="F20" s="64"/>
      <c r="G20" s="65"/>
    </row>
    <row r="21" spans="1:16" ht="15.75" thickBot="1" x14ac:dyDescent="0.3">
      <c r="A21" s="63" t="s">
        <v>41</v>
      </c>
      <c r="B21" s="64"/>
      <c r="C21" s="65"/>
      <c r="E21" s="66" t="s">
        <v>68</v>
      </c>
      <c r="F21" s="67" t="s">
        <v>27</v>
      </c>
      <c r="G21" s="68" t="s">
        <v>69</v>
      </c>
      <c r="I21" s="79" t="s">
        <v>93</v>
      </c>
      <c r="J21" s="80">
        <f>J19-J18</f>
        <v>0</v>
      </c>
    </row>
    <row r="22" spans="1:16" x14ac:dyDescent="0.25">
      <c r="A22" s="66" t="s">
        <v>68</v>
      </c>
      <c r="B22" s="67" t="s">
        <v>27</v>
      </c>
      <c r="C22" s="68" t="s">
        <v>69</v>
      </c>
      <c r="E22" s="49" t="s">
        <v>42</v>
      </c>
      <c r="F22" s="46" t="s">
        <v>43</v>
      </c>
      <c r="G22" s="76">
        <f>'Periodic Payment Planning'!D10</f>
        <v>0</v>
      </c>
    </row>
    <row r="23" spans="1:16" x14ac:dyDescent="0.25">
      <c r="A23" s="49" t="s">
        <v>94</v>
      </c>
      <c r="B23" s="46" t="s">
        <v>41</v>
      </c>
      <c r="C23" s="29"/>
      <c r="E23" s="49" t="s">
        <v>95</v>
      </c>
      <c r="F23" s="46" t="s">
        <v>43</v>
      </c>
      <c r="G23" s="29"/>
    </row>
    <row r="24" spans="1:16" x14ac:dyDescent="0.25">
      <c r="A24" s="49" t="s">
        <v>96</v>
      </c>
      <c r="B24" s="46" t="s">
        <v>41</v>
      </c>
      <c r="C24" s="29"/>
      <c r="E24" s="30"/>
      <c r="F24" s="46" t="s">
        <v>43</v>
      </c>
      <c r="G24" s="29"/>
    </row>
    <row r="25" spans="1:16" ht="15.75" thickBot="1" x14ac:dyDescent="0.3">
      <c r="A25" s="49" t="s">
        <v>97</v>
      </c>
      <c r="B25" s="46" t="s">
        <v>41</v>
      </c>
      <c r="C25" s="29"/>
      <c r="E25" s="31"/>
      <c r="F25" s="75" t="s">
        <v>43</v>
      </c>
      <c r="G25" s="32"/>
    </row>
    <row r="26" spans="1:16" ht="15.75" thickBot="1" x14ac:dyDescent="0.3">
      <c r="A26" s="49" t="s">
        <v>98</v>
      </c>
      <c r="B26" s="46" t="s">
        <v>41</v>
      </c>
      <c r="C26" s="29"/>
    </row>
    <row r="27" spans="1:16" ht="15.75" thickBot="1" x14ac:dyDescent="0.3">
      <c r="A27" s="49" t="s">
        <v>99</v>
      </c>
      <c r="B27" s="46" t="s">
        <v>41</v>
      </c>
      <c r="C27" s="29"/>
      <c r="E27" s="63" t="s">
        <v>57</v>
      </c>
      <c r="F27" s="64"/>
      <c r="G27" s="65"/>
    </row>
    <row r="28" spans="1:16" x14ac:dyDescent="0.25">
      <c r="A28" s="49" t="s">
        <v>100</v>
      </c>
      <c r="B28" s="46" t="s">
        <v>41</v>
      </c>
      <c r="C28" s="29"/>
      <c r="E28" s="66" t="s">
        <v>101</v>
      </c>
      <c r="F28" s="67" t="s">
        <v>27</v>
      </c>
      <c r="G28" s="68" t="s">
        <v>69</v>
      </c>
    </row>
    <row r="29" spans="1:16" x14ac:dyDescent="0.25">
      <c r="A29" s="49" t="s">
        <v>48</v>
      </c>
      <c r="B29" s="46" t="s">
        <v>41</v>
      </c>
      <c r="C29" s="76">
        <f>'Periodic Payment Planning'!D12</f>
        <v>0</v>
      </c>
      <c r="E29" s="49" t="s">
        <v>11</v>
      </c>
      <c r="F29" s="46" t="s">
        <v>57</v>
      </c>
      <c r="G29" s="29"/>
    </row>
    <row r="30" spans="1:16" x14ac:dyDescent="0.25">
      <c r="A30" s="49" t="s">
        <v>51</v>
      </c>
      <c r="B30" s="46" t="s">
        <v>41</v>
      </c>
      <c r="C30" s="76">
        <f>'Periodic Payment Planning'!D13</f>
        <v>0</v>
      </c>
      <c r="E30" s="49" t="s">
        <v>102</v>
      </c>
      <c r="F30" s="46" t="s">
        <v>57</v>
      </c>
      <c r="G30" s="29"/>
    </row>
    <row r="31" spans="1:16" x14ac:dyDescent="0.25">
      <c r="A31" s="30"/>
      <c r="B31" s="26" t="s">
        <v>41</v>
      </c>
      <c r="C31" s="29"/>
      <c r="E31" s="49" t="s">
        <v>103</v>
      </c>
      <c r="F31" s="46" t="s">
        <v>57</v>
      </c>
      <c r="G31" s="29"/>
    </row>
    <row r="32" spans="1:16" ht="15.75" thickBot="1" x14ac:dyDescent="0.3">
      <c r="A32" s="31"/>
      <c r="B32" s="33" t="s">
        <v>41</v>
      </c>
      <c r="C32" s="32"/>
      <c r="E32" s="49" t="s">
        <v>104</v>
      </c>
      <c r="F32" s="46" t="s">
        <v>57</v>
      </c>
      <c r="G32" s="29"/>
    </row>
    <row r="33" spans="1:7" ht="15.75" thickBot="1" x14ac:dyDescent="0.3">
      <c r="E33" s="49" t="s">
        <v>56</v>
      </c>
      <c r="F33" s="46" t="s">
        <v>57</v>
      </c>
      <c r="G33" s="76">
        <f>'Periodic Payment Planning'!D15</f>
        <v>0</v>
      </c>
    </row>
    <row r="34" spans="1:7" ht="15.75" thickBot="1" x14ac:dyDescent="0.3">
      <c r="A34" s="63" t="s">
        <v>45</v>
      </c>
      <c r="B34" s="64"/>
      <c r="C34" s="65"/>
      <c r="E34" s="77" t="s">
        <v>105</v>
      </c>
      <c r="F34" s="78" t="s">
        <v>57</v>
      </c>
      <c r="G34" s="34"/>
    </row>
    <row r="35" spans="1:7" x14ac:dyDescent="0.25">
      <c r="A35" s="66" t="s">
        <v>68</v>
      </c>
      <c r="B35" s="67" t="s">
        <v>27</v>
      </c>
      <c r="C35" s="68" t="s">
        <v>69</v>
      </c>
      <c r="E35" s="49" t="s">
        <v>106</v>
      </c>
      <c r="F35" s="46" t="s">
        <v>57</v>
      </c>
      <c r="G35" s="29"/>
    </row>
    <row r="36" spans="1:7" x14ac:dyDescent="0.25">
      <c r="A36" s="49" t="s">
        <v>45</v>
      </c>
      <c r="B36" s="46" t="s">
        <v>45</v>
      </c>
      <c r="C36" s="76">
        <f>'Periodic Payment Planning'!D14</f>
        <v>0</v>
      </c>
      <c r="E36" s="30"/>
      <c r="F36" s="46" t="s">
        <v>57</v>
      </c>
      <c r="G36" s="29"/>
    </row>
    <row r="37" spans="1:7" ht="15.75" thickBot="1" x14ac:dyDescent="0.3">
      <c r="A37" s="49" t="s">
        <v>107</v>
      </c>
      <c r="B37" s="46" t="s">
        <v>45</v>
      </c>
      <c r="C37" s="29"/>
      <c r="E37" s="31"/>
      <c r="F37" s="75" t="s">
        <v>57</v>
      </c>
      <c r="G37" s="32"/>
    </row>
    <row r="38" spans="1:7" x14ac:dyDescent="0.25">
      <c r="A38" s="30"/>
      <c r="B38" s="46" t="s">
        <v>45</v>
      </c>
      <c r="C38" s="29"/>
    </row>
    <row r="39" spans="1:7" ht="15.75" thickBot="1" x14ac:dyDescent="0.3">
      <c r="A39" s="31"/>
      <c r="B39" s="75" t="s">
        <v>45</v>
      </c>
      <c r="C39" s="32"/>
    </row>
    <row r="40" spans="1:7" ht="15.75" thickBot="1" x14ac:dyDescent="0.3"/>
    <row r="41" spans="1:7" ht="15.75" thickBot="1" x14ac:dyDescent="0.3">
      <c r="A41" s="63" t="s">
        <v>31</v>
      </c>
      <c r="B41" s="64"/>
      <c r="C41" s="65"/>
    </row>
    <row r="42" spans="1:7" ht="15.75" thickBot="1" x14ac:dyDescent="0.3">
      <c r="A42" s="66" t="s">
        <v>101</v>
      </c>
      <c r="B42" s="67" t="s">
        <v>27</v>
      </c>
      <c r="C42" s="68" t="s">
        <v>69</v>
      </c>
      <c r="E42" s="63" t="s">
        <v>61</v>
      </c>
      <c r="F42" s="64"/>
      <c r="G42" s="65"/>
    </row>
    <row r="43" spans="1:7" x14ac:dyDescent="0.25">
      <c r="A43" s="49" t="s">
        <v>108</v>
      </c>
      <c r="B43" s="47" t="s">
        <v>31</v>
      </c>
      <c r="C43" s="29"/>
      <c r="E43" s="66" t="s">
        <v>68</v>
      </c>
      <c r="F43" s="67" t="s">
        <v>27</v>
      </c>
      <c r="G43" s="68" t="s">
        <v>69</v>
      </c>
    </row>
    <row r="44" spans="1:7" x14ac:dyDescent="0.25">
      <c r="A44" s="49" t="s">
        <v>109</v>
      </c>
      <c r="B44" s="47" t="s">
        <v>31</v>
      </c>
      <c r="C44" s="29"/>
      <c r="E44" s="49" t="s">
        <v>110</v>
      </c>
      <c r="F44" s="46" t="s">
        <v>61</v>
      </c>
      <c r="G44" s="29"/>
    </row>
    <row r="45" spans="1:7" x14ac:dyDescent="0.25">
      <c r="A45" s="49" t="s">
        <v>111</v>
      </c>
      <c r="B45" s="47" t="s">
        <v>31</v>
      </c>
      <c r="C45" s="29"/>
      <c r="E45" s="49" t="s">
        <v>112</v>
      </c>
      <c r="F45" s="46" t="s">
        <v>61</v>
      </c>
      <c r="G45" s="29"/>
    </row>
    <row r="46" spans="1:7" x14ac:dyDescent="0.25">
      <c r="A46" s="49" t="s">
        <v>113</v>
      </c>
      <c r="B46" s="47" t="s">
        <v>31</v>
      </c>
      <c r="C46" s="76">
        <f>'Periodic Payment Planning'!D8</f>
        <v>0</v>
      </c>
      <c r="E46" s="49" t="s">
        <v>114</v>
      </c>
      <c r="F46" s="46" t="s">
        <v>61</v>
      </c>
      <c r="G46" s="29"/>
    </row>
    <row r="47" spans="1:7" x14ac:dyDescent="0.25">
      <c r="A47" s="49" t="s">
        <v>115</v>
      </c>
      <c r="B47" s="47" t="s">
        <v>31</v>
      </c>
      <c r="C47" s="76">
        <f>'Periodic Payment Planning'!D9</f>
        <v>0</v>
      </c>
      <c r="E47" s="49" t="s">
        <v>116</v>
      </c>
      <c r="F47" s="46" t="s">
        <v>61</v>
      </c>
      <c r="G47" s="76">
        <f>'Periodic Payment Planning'!D18</f>
        <v>0</v>
      </c>
    </row>
    <row r="48" spans="1:7" x14ac:dyDescent="0.25">
      <c r="A48" s="49" t="s">
        <v>117</v>
      </c>
      <c r="B48" s="47" t="s">
        <v>31</v>
      </c>
      <c r="C48" s="76">
        <f>'Periodic Payment Planning'!D6</f>
        <v>0</v>
      </c>
      <c r="E48" s="49" t="s">
        <v>118</v>
      </c>
      <c r="F48" s="46" t="s">
        <v>61</v>
      </c>
      <c r="G48" s="76">
        <f>'Periodic Payment Planning'!D19</f>
        <v>0</v>
      </c>
    </row>
    <row r="49" spans="1:7" x14ac:dyDescent="0.25">
      <c r="A49" s="49" t="s">
        <v>10</v>
      </c>
      <c r="B49" s="46" t="s">
        <v>31</v>
      </c>
      <c r="C49" s="29"/>
      <c r="E49" s="49" t="s">
        <v>119</v>
      </c>
      <c r="F49" s="46" t="s">
        <v>61</v>
      </c>
      <c r="G49" s="29"/>
    </row>
    <row r="50" spans="1:7" x14ac:dyDescent="0.25">
      <c r="A50" s="30"/>
      <c r="B50" s="46" t="s">
        <v>31</v>
      </c>
      <c r="C50" s="29"/>
      <c r="E50" s="49" t="s">
        <v>120</v>
      </c>
      <c r="F50" s="46" t="s">
        <v>61</v>
      </c>
      <c r="G50" s="29"/>
    </row>
    <row r="51" spans="1:7" ht="15.75" thickBot="1" x14ac:dyDescent="0.3">
      <c r="A51" s="31"/>
      <c r="B51" s="75" t="s">
        <v>31</v>
      </c>
      <c r="C51" s="32"/>
      <c r="E51" s="49" t="s">
        <v>105</v>
      </c>
      <c r="F51" s="46" t="s">
        <v>61</v>
      </c>
      <c r="G51" s="29"/>
    </row>
    <row r="52" spans="1:7" ht="15.75" thickBot="1" x14ac:dyDescent="0.3">
      <c r="E52" s="49" t="s">
        <v>121</v>
      </c>
      <c r="F52" s="46" t="s">
        <v>61</v>
      </c>
      <c r="G52" s="29"/>
    </row>
    <row r="53" spans="1:7" ht="15.75" thickBot="1" x14ac:dyDescent="0.3">
      <c r="A53" s="63" t="s">
        <v>50</v>
      </c>
      <c r="B53" s="64"/>
      <c r="C53" s="65"/>
      <c r="E53" s="49" t="s">
        <v>122</v>
      </c>
      <c r="F53" s="46" t="s">
        <v>61</v>
      </c>
      <c r="G53" s="76">
        <f>'Periodic Payment Planning'!D17</f>
        <v>0</v>
      </c>
    </row>
    <row r="54" spans="1:7" x14ac:dyDescent="0.25">
      <c r="A54" s="66" t="s">
        <v>123</v>
      </c>
      <c r="B54" s="67" t="s">
        <v>27</v>
      </c>
      <c r="C54" s="68" t="s">
        <v>69</v>
      </c>
      <c r="E54" s="49" t="s">
        <v>124</v>
      </c>
      <c r="F54" s="46" t="s">
        <v>61</v>
      </c>
      <c r="G54" s="29"/>
    </row>
    <row r="55" spans="1:7" x14ac:dyDescent="0.25">
      <c r="A55" s="49" t="s">
        <v>125</v>
      </c>
      <c r="B55" s="46" t="s">
        <v>50</v>
      </c>
      <c r="C55" s="29"/>
      <c r="E55" s="49" t="s">
        <v>126</v>
      </c>
      <c r="F55" s="46" t="s">
        <v>61</v>
      </c>
      <c r="G55" s="29"/>
    </row>
    <row r="56" spans="1:7" x14ac:dyDescent="0.25">
      <c r="A56" s="49" t="s">
        <v>127</v>
      </c>
      <c r="B56" s="46" t="s">
        <v>50</v>
      </c>
      <c r="C56" s="29"/>
      <c r="E56" s="49" t="s">
        <v>128</v>
      </c>
      <c r="F56" s="46" t="s">
        <v>61</v>
      </c>
      <c r="G56" s="29"/>
    </row>
    <row r="57" spans="1:7" x14ac:dyDescent="0.25">
      <c r="A57" s="49" t="s">
        <v>129</v>
      </c>
      <c r="B57" s="46" t="s">
        <v>50</v>
      </c>
      <c r="C57" s="29"/>
      <c r="E57" s="49" t="s">
        <v>130</v>
      </c>
      <c r="F57" s="46" t="s">
        <v>61</v>
      </c>
      <c r="G57" s="29"/>
    </row>
    <row r="58" spans="1:7" x14ac:dyDescent="0.25">
      <c r="A58" s="49" t="s">
        <v>131</v>
      </c>
      <c r="B58" s="46"/>
      <c r="C58" s="29"/>
      <c r="E58" s="49" t="s">
        <v>132</v>
      </c>
      <c r="F58" s="46" t="s">
        <v>61</v>
      </c>
      <c r="G58" s="29"/>
    </row>
    <row r="59" spans="1:7" x14ac:dyDescent="0.25">
      <c r="A59" s="30"/>
      <c r="B59" s="46" t="s">
        <v>50</v>
      </c>
      <c r="C59" s="29"/>
      <c r="E59" s="30"/>
      <c r="F59" s="46"/>
      <c r="G59" s="29"/>
    </row>
    <row r="60" spans="1:7" ht="15.75" thickBot="1" x14ac:dyDescent="0.3">
      <c r="A60" s="31"/>
      <c r="B60" s="75" t="s">
        <v>50</v>
      </c>
      <c r="C60" s="32"/>
      <c r="E60" s="30"/>
      <c r="F60" s="46" t="s">
        <v>61</v>
      </c>
      <c r="G60" s="29"/>
    </row>
    <row r="61" spans="1:7" ht="15.75" thickBot="1" x14ac:dyDescent="0.3">
      <c r="E61" s="31"/>
      <c r="F61" s="75" t="s">
        <v>61</v>
      </c>
      <c r="G61" s="32"/>
    </row>
    <row r="62" spans="1:7" ht="15.75" thickBot="1" x14ac:dyDescent="0.3">
      <c r="A62" s="63" t="s">
        <v>53</v>
      </c>
      <c r="B62" s="64"/>
      <c r="C62" s="65"/>
    </row>
    <row r="63" spans="1:7" ht="15.75" thickBot="1" x14ac:dyDescent="0.3">
      <c r="A63" s="66" t="s">
        <v>68</v>
      </c>
      <c r="B63" s="67" t="s">
        <v>27</v>
      </c>
      <c r="C63" s="68" t="s">
        <v>69</v>
      </c>
      <c r="E63" s="63" t="s">
        <v>63</v>
      </c>
      <c r="F63" s="64"/>
      <c r="G63" s="65"/>
    </row>
    <row r="64" spans="1:7" x14ac:dyDescent="0.25">
      <c r="A64" s="49" t="s">
        <v>133</v>
      </c>
      <c r="B64" s="47" t="s">
        <v>53</v>
      </c>
      <c r="C64" s="29"/>
      <c r="E64" s="66" t="s">
        <v>68</v>
      </c>
      <c r="F64" s="67" t="s">
        <v>27</v>
      </c>
      <c r="G64" s="68" t="s">
        <v>69</v>
      </c>
    </row>
    <row r="65" spans="1:7" x14ac:dyDescent="0.25">
      <c r="A65" s="49" t="s">
        <v>134</v>
      </c>
      <c r="B65" s="47" t="s">
        <v>53</v>
      </c>
      <c r="C65" s="29"/>
      <c r="E65" s="49" t="s">
        <v>135</v>
      </c>
      <c r="F65" s="47" t="s">
        <v>63</v>
      </c>
      <c r="G65" s="29"/>
    </row>
    <row r="66" spans="1:7" x14ac:dyDescent="0.25">
      <c r="A66" s="49" t="s">
        <v>136</v>
      </c>
      <c r="B66" s="47" t="s">
        <v>53</v>
      </c>
      <c r="C66" s="29"/>
      <c r="E66" s="30"/>
      <c r="F66" s="47" t="s">
        <v>63</v>
      </c>
      <c r="G66" s="29"/>
    </row>
    <row r="67" spans="1:7" ht="15.75" thickBot="1" x14ac:dyDescent="0.3">
      <c r="A67" s="49" t="s">
        <v>137</v>
      </c>
      <c r="B67" s="47" t="s">
        <v>53</v>
      </c>
      <c r="C67" s="29"/>
      <c r="E67" s="31"/>
      <c r="F67" s="74" t="s">
        <v>63</v>
      </c>
      <c r="G67" s="32"/>
    </row>
    <row r="68" spans="1:7" ht="15.75" thickBot="1" x14ac:dyDescent="0.3">
      <c r="A68" s="49" t="s">
        <v>138</v>
      </c>
      <c r="B68" s="47" t="s">
        <v>53</v>
      </c>
      <c r="C68" s="29"/>
    </row>
    <row r="69" spans="1:7" ht="15.75" thickBot="1" x14ac:dyDescent="0.3">
      <c r="A69" s="49" t="s">
        <v>139</v>
      </c>
      <c r="B69" s="47" t="s">
        <v>53</v>
      </c>
      <c r="C69" s="29"/>
      <c r="E69" s="63" t="s">
        <v>140</v>
      </c>
      <c r="F69" s="64"/>
      <c r="G69" s="65"/>
    </row>
    <row r="70" spans="1:7" x14ac:dyDescent="0.25">
      <c r="A70" s="49" t="s">
        <v>141</v>
      </c>
      <c r="B70" s="47" t="s">
        <v>53</v>
      </c>
      <c r="C70" s="29"/>
      <c r="E70" s="66" t="s">
        <v>68</v>
      </c>
      <c r="F70" s="67" t="s">
        <v>27</v>
      </c>
      <c r="G70" s="68" t="s">
        <v>69</v>
      </c>
    </row>
    <row r="71" spans="1:7" x14ac:dyDescent="0.25">
      <c r="A71" s="49" t="s">
        <v>142</v>
      </c>
      <c r="B71" s="46" t="s">
        <v>53</v>
      </c>
      <c r="C71" s="29"/>
      <c r="E71" s="69">
        <f>'Periodic Payment Planning'!A20</f>
        <v>0</v>
      </c>
      <c r="F71" s="36">
        <f>'Periodic Payment Planning'!E20</f>
        <v>0</v>
      </c>
      <c r="G71" s="70">
        <f>'Periodic Payment Planning'!D20</f>
        <v>0</v>
      </c>
    </row>
    <row r="72" spans="1:7" x14ac:dyDescent="0.25">
      <c r="A72" s="49" t="s">
        <v>143</v>
      </c>
      <c r="B72" s="46" t="s">
        <v>53</v>
      </c>
      <c r="C72" s="29"/>
      <c r="E72" s="69">
        <f>'Periodic Payment Planning'!A21</f>
        <v>0</v>
      </c>
      <c r="F72" s="36">
        <f>'Periodic Payment Planning'!E21</f>
        <v>0</v>
      </c>
      <c r="G72" s="70">
        <f>'Periodic Payment Planning'!D21</f>
        <v>0</v>
      </c>
    </row>
    <row r="73" spans="1:7" ht="15.75" thickBot="1" x14ac:dyDescent="0.3">
      <c r="A73" s="30"/>
      <c r="B73" s="46" t="s">
        <v>53</v>
      </c>
      <c r="C73" s="29"/>
      <c r="E73" s="71">
        <f>'Periodic Payment Planning'!A22</f>
        <v>0</v>
      </c>
      <c r="F73" s="72">
        <f>'Periodic Payment Planning'!E22</f>
        <v>0</v>
      </c>
      <c r="G73" s="73">
        <f>'Periodic Payment Planning'!D22</f>
        <v>0</v>
      </c>
    </row>
    <row r="74" spans="1:7" ht="15.75" thickBot="1" x14ac:dyDescent="0.3">
      <c r="A74" s="31"/>
      <c r="B74" s="75" t="s">
        <v>53</v>
      </c>
      <c r="C74" s="32"/>
    </row>
  </sheetData>
  <sheetProtection algorithmName="SHA-512" hashValue="hy9GIBvy5pHHeIs+8IwuEylElXfTZ9mgD93ecVyaLLPTsFazgBYDMC0UTl64G+oq4H68S5T19q1Pqgoe/WNjCg==" saltValue="7AcW1IvW8B6qeJAtbd1wAg==" spinCount="100000" sheet="1" objects="1" scenarios="1"/>
  <conditionalFormatting sqref="J21">
    <cfRule type="cellIs" dxfId="6" priority="2" operator="greaterThanOrEqual">
      <formula>0</formula>
    </cfRule>
    <cfRule type="cellIs" dxfId="5" priority="3" operator="lessThan">
      <formula>0</formula>
    </cfRule>
  </conditionalFormatting>
  <conditionalFormatting sqref="K5:K16">
    <cfRule type="cellIs" dxfId="4" priority="1" operator="between">
      <formula>R5</formula>
      <formula>N5</formula>
    </cfRule>
    <cfRule type="cellIs" dxfId="3" priority="6" operator="between">
      <formula>0</formula>
      <formula>R5</formula>
    </cfRule>
    <cfRule type="cellIs" dxfId="2" priority="7" operator="greaterThan">
      <formula>N5</formula>
    </cfRule>
  </conditionalFormatting>
  <conditionalFormatting sqref="K18">
    <cfRule type="cellIs" dxfId="1" priority="4" operator="lessThanOrEqual">
      <formula>$M$18</formula>
    </cfRule>
    <cfRule type="cellIs" dxfId="0" priority="5" operator="greaterThan">
      <formula>$M$18</formula>
    </cfRule>
  </conditionalFormatting>
  <pageMargins left="0.7" right="0.7" top="0.75" bottom="0.75" header="0.3" footer="0.3"/>
  <pageSetup scale="65" orientation="portrait" r:id="rId1"/>
  <rowBreaks count="1" manualBreakCount="1">
    <brk id="40" max="16383" man="1"/>
  </rowBreaks>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1EF4EA2AC3C649B8DE32FB237293CD" ma:contentTypeVersion="16" ma:contentTypeDescription="Create a new document." ma:contentTypeScope="" ma:versionID="c3f06e98e40ec9c08c5bd0bad506372a">
  <xsd:schema xmlns:xsd="http://www.w3.org/2001/XMLSchema" xmlns:xs="http://www.w3.org/2001/XMLSchema" xmlns:p="http://schemas.microsoft.com/office/2006/metadata/properties" xmlns:ns2="f53325b9-8e5d-4b48-9aa8-a5a3f8c4162b" xmlns:ns3="1ec043a9-da60-4548-9dca-65976c63c048" targetNamespace="http://schemas.microsoft.com/office/2006/metadata/properties" ma:root="true" ma:fieldsID="44581319276cf9077a9d7602d947276f" ns2:_="" ns3:_="">
    <xsd:import namespace="f53325b9-8e5d-4b48-9aa8-a5a3f8c4162b"/>
    <xsd:import namespace="1ec043a9-da60-4548-9dca-65976c63c0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3325b9-8e5d-4b48-9aa8-a5a3f8c416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34ed590-63db-4481-b292-d395a5abef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c043a9-da60-4548-9dca-65976c63c04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3b8bd9b-4c8f-4b0f-b6fa-6e89f2136602}" ma:internalName="TaxCatchAll" ma:showField="CatchAllData" ma:web="1ec043a9-da60-4548-9dca-65976c63c0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17ABD0-EBED-4E9E-9BD3-E3EC5849D4ED}"/>
</file>

<file path=customXml/itemProps2.xml><?xml version="1.0" encoding="utf-8"?>
<ds:datastoreItem xmlns:ds="http://schemas.openxmlformats.org/officeDocument/2006/customXml" ds:itemID="{E68B1DA6-723C-40A8-B7B8-C25A0242C6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vt:lpstr>
      <vt:lpstr>Sources of Income</vt:lpstr>
      <vt:lpstr>Periodic Payment Planning</vt:lpstr>
      <vt:lpstr>Monthly Budget</vt:lpstr>
      <vt:lpstr>'Sources of Income'!Print_Area</vt:lpstr>
      <vt:lpstr>'Monthly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O'Rourke</dc:creator>
  <cp:lastModifiedBy>Kevin O'Rourke</cp:lastModifiedBy>
  <dcterms:created xsi:type="dcterms:W3CDTF">2024-02-12T14:04:16Z</dcterms:created>
  <dcterms:modified xsi:type="dcterms:W3CDTF">2024-02-12T15:35:11Z</dcterms:modified>
</cp:coreProperties>
</file>